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PUTRI PUNYA 2024\FAIL PPID\BERKAS PENILAIAN PPID 2024\"/>
    </mc:Choice>
  </mc:AlternateContent>
  <xr:revisionPtr revIDLastSave="0" documentId="8_{B83C62EE-F58C-411F-9A4E-04277F22420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KU" sheetId="2" state="hidden" r:id="rId1"/>
    <sheet name="SP2D.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LLL01">'[1]Basic Price'!$F$9</definedName>
    <definedName name="____LLL02">'[1]Basic Price'!$F$11</definedName>
    <definedName name="____LLL03">'[1]Basic Price'!$F$13</definedName>
    <definedName name="____LLL10">'[1]Basic Price'!$F$27</definedName>
    <definedName name="____MMM01">'[1]Basic Price'!$F$50</definedName>
    <definedName name="____MMM02">'[1]Basic Price'!$F$53</definedName>
    <definedName name="____MMM03">'[1]Basic Price'!$F$55</definedName>
    <definedName name="____MMM16">'[1]Basic Price'!$F$83</definedName>
    <definedName name="____MMM44">'[1]Basic Price'!$F$157</definedName>
    <definedName name="___LLL01">'[1]Basic Price'!$F$9</definedName>
    <definedName name="___LLL02">'[1]Basic Price'!$F$11</definedName>
    <definedName name="___LLL03">'[1]Basic Price'!$F$13</definedName>
    <definedName name="___LLL10">'[1]Basic Price'!$F$27</definedName>
    <definedName name="___MDE01">'[2]5.Alat'!$BR$30</definedName>
    <definedName name="___MDE02">'[2]5.Alat'!$BR$50</definedName>
    <definedName name="___MDE03">'[2]5.Alat'!$BR$70</definedName>
    <definedName name="___MDE04">'[2]5.Alat'!$BR$90</definedName>
    <definedName name="___MDE05">'[2]5.Alat'!$BR$110</definedName>
    <definedName name="___MDE06">'[2]5.Alat'!$BR$130</definedName>
    <definedName name="___MDE07">'[2]5.Alat'!$BR$150</definedName>
    <definedName name="___MDE08">'[2]5.Alat'!$BR$170</definedName>
    <definedName name="___MDE09">'[2]5.Alat'!$BR$190</definedName>
    <definedName name="___MDE10">'[2]5.Alat'!$BR$210</definedName>
    <definedName name="___MDE11">'[2]5.Alat'!$BR$230</definedName>
    <definedName name="___MDE12">'[2]5.Alat'!$BR$250</definedName>
    <definedName name="___MDE13">'[2]5.Alat'!$BR$270</definedName>
    <definedName name="___MDE14">'[2]5.Alat'!$BR$290</definedName>
    <definedName name="___MDE15">'[2]5.Alat'!$BR$310</definedName>
    <definedName name="___MDE16">'[2]5.Alat'!$BR$330</definedName>
    <definedName name="___MDE17">'[2]5.Alat'!$BR$354</definedName>
    <definedName name="___MDE18">'[2]5.Alat'!$BR$374</definedName>
    <definedName name="___MDE19">'[2]5.Alat'!$BR$394</definedName>
    <definedName name="___MDE20">'[2]5.Alat'!$BR$414</definedName>
    <definedName name="___MDE21">'[2]5.Alat'!$BR$434</definedName>
    <definedName name="___MDE22">'[2]5.Alat'!$BR$454</definedName>
    <definedName name="___MDE23">'[2]5.Alat'!$BR$481</definedName>
    <definedName name="___MDE24">'[2]5.Alat'!$BR$501</definedName>
    <definedName name="___MDE25">'[2]5.Alat'!$BR$521</definedName>
    <definedName name="___MDE26">'[2]5.Alat'!$BR$541</definedName>
    <definedName name="___MDE27">'[2]5.Alat'!$BR$561</definedName>
    <definedName name="___MDE28">'[2]5.Alat'!$BR$581</definedName>
    <definedName name="___MDE29">'[2]5.Alat'!$BR$605</definedName>
    <definedName name="___MDE30">'[2]5.Alat'!$BR$625</definedName>
    <definedName name="___MDE31">'[2]5.Alat'!$BR$645</definedName>
    <definedName name="___MDE32">'[2]5.Alat'!$BR$665</definedName>
    <definedName name="___MDE33">'[2]5.Alat'!$BR$685</definedName>
    <definedName name="___MDE34">'[2]5.Alat'!$BR$716</definedName>
    <definedName name="___ME02">'[2]5.Alat'!$BR$49</definedName>
    <definedName name="___ME03">'[2]5.Alat'!$BR$69</definedName>
    <definedName name="___ME04">'[2]5.Alat'!$BR$89</definedName>
    <definedName name="___ME05">'[2]5.Alat'!$BR$109</definedName>
    <definedName name="___ME06">'[2]5.Alat'!$BR$129</definedName>
    <definedName name="___ME07">'[2]5.Alat'!$BR$149</definedName>
    <definedName name="___ME08">'[2]5.Alat'!$BR$169</definedName>
    <definedName name="___ME09">'[2]5.Alat'!$BR$189</definedName>
    <definedName name="___ME10">'[2]5.Alat'!$BR$209</definedName>
    <definedName name="___ME11">'[2]5.Alat'!$BR$229</definedName>
    <definedName name="___ME12">'[2]5.Alat'!$BR$249</definedName>
    <definedName name="___ME13">'[2]5.Alat'!$BR$269</definedName>
    <definedName name="___ME14">'[2]5.Alat'!$BR$289</definedName>
    <definedName name="___ME15">'[2]5.Alat'!$BR$309</definedName>
    <definedName name="___ME16">'[2]5.Alat'!$BR$329</definedName>
    <definedName name="___ME17">'[2]5.Alat'!$BR$353</definedName>
    <definedName name="___ME18">'[2]5.Alat'!$BR$373</definedName>
    <definedName name="___ME19">'[2]5.Alat'!$BR$393</definedName>
    <definedName name="___ME20">'[2]5.Alat'!$BR$413</definedName>
    <definedName name="___ME21">'[2]5.Alat'!$BR$433</definedName>
    <definedName name="___ME22">'[2]5.Alat'!$BR$453</definedName>
    <definedName name="___ME23">'[2]5.Alat'!$BR$480</definedName>
    <definedName name="___ME24">'[2]5.Alat'!$BR$500</definedName>
    <definedName name="___ME25">'[2]5.Alat'!$BR$520</definedName>
    <definedName name="___ME26">'[2]5.Alat'!$BR$540</definedName>
    <definedName name="___ME27">'[2]5.Alat'!$BR$560</definedName>
    <definedName name="___ME28">'[2]5.Alat'!$BR$580</definedName>
    <definedName name="___ME29">'[2]5.Alat'!$BR$604</definedName>
    <definedName name="___ME30">'[2]5.Alat'!$BR$624</definedName>
    <definedName name="___ME31">'[2]5.Alat'!$BR$644</definedName>
    <definedName name="___ME32">'[2]5.Alat'!$BR$664</definedName>
    <definedName name="___ME33">'[2]5.Alat'!$BR$684</definedName>
    <definedName name="___ME34">'[2]5.Alat'!$BR$715</definedName>
    <definedName name="___MMM01">'[1]Basic Price'!$F$50</definedName>
    <definedName name="___MMM02">'[1]Basic Price'!$F$53</definedName>
    <definedName name="___MMM03">'[1]Basic Price'!$F$55</definedName>
    <definedName name="___MMM16">'[1]Basic Price'!$F$83</definedName>
    <definedName name="___MMM44">'[1]Basic Price'!$F$157</definedName>
    <definedName name="__DIV1">'[3]Kuantitas &amp; Harga'!$H$24</definedName>
    <definedName name="__LLL01">'[1]Basic Price'!$F$9</definedName>
    <definedName name="__LLL02">'[1]Basic Price'!$F$11</definedName>
    <definedName name="__LLL03">'[1]Basic Price'!$F$13</definedName>
    <definedName name="__LLL10">'[1]Basic Price'!$F$27</definedName>
    <definedName name="__MMM01">'[1]Basic Price'!$F$50</definedName>
    <definedName name="__MMM02">'[1]Basic Price'!$F$53</definedName>
    <definedName name="__MMM03">'[1]Basic Price'!$F$55</definedName>
    <definedName name="__MMM10">'[4]4-Basic Price'!$F$60</definedName>
    <definedName name="__MMM16">'[1]Basic Price'!$F$83</definedName>
    <definedName name="__MMM44">'[1]Basic Price'!$F$157</definedName>
    <definedName name="_xlnm._FilterDatabase" hidden="1">[5]REKAP!$A$1:$H$56</definedName>
    <definedName name="_Order1" hidden="1">255</definedName>
    <definedName name="A" localSheetId="0">#REF!</definedName>
    <definedName name="A">#REF!</definedName>
    <definedName name="A.4A">[6]Analisa!$H$57</definedName>
    <definedName name="B.Aparatur" localSheetId="0">#REF!</definedName>
    <definedName name="B.Aparatur">#REF!</definedName>
    <definedName name="B.Publik" localSheetId="0">#REF!</definedName>
    <definedName name="B.Publik">#REF!</definedName>
    <definedName name="Cv.NafilahKarya">[7]Tabel!$B$6:$B$55</definedName>
    <definedName name="E_001">'[8]Analisa Peralatan'!$N$69</definedName>
    <definedName name="E_010">'[8]Analisa Peralatan'!$N$5</definedName>
    <definedName name="E_031">'[8]Analisa Peralatan'!$N$329</definedName>
    <definedName name="E_052">'[8]Analisa Peralatan'!$N$134</definedName>
    <definedName name="E_080">'[8]Analisa Peralatan'!$N$979</definedName>
    <definedName name="E_081">'[8]Analisa Peralatan'!$N$654</definedName>
    <definedName name="E_084">'[8]Analisa Peralatan'!$N$719</definedName>
    <definedName name="E_087">'[8]Analisa Peralatan'!$N$1044</definedName>
    <definedName name="E_088">'[8]Analisa Peralatan'!$N$1109</definedName>
    <definedName name="E_089">'[8]Analisa Peralatan'!$N$589</definedName>
    <definedName name="E_153">'[8]Analisa Peralatan'!$N$784</definedName>
    <definedName name="E_154">'[8]Analisa Peralatan'!$N$1304</definedName>
    <definedName name="E_155">'[8]Analisa Peralatan'!$N$264</definedName>
    <definedName name="E_156">'[8]Analisa Peralatan'!$N$1174</definedName>
    <definedName name="E_157">'[8]Analisa Peralatan'!$N$849</definedName>
    <definedName name="E_182">'[8]Analisa Peralatan'!$N$1239</definedName>
    <definedName name="E_212">'[8]Analisa Peralatan'!$N$199</definedName>
    <definedName name="E_221">'[8]Analisa Peralatan'!$N$1369</definedName>
    <definedName name="E_252">'[8]Analisa Peralatan'!$N$459</definedName>
    <definedName name="E_301">'[8]Analisa Peralatan'!$N$914</definedName>
    <definedName name="E_341">'[8]Analisa Peralatan'!$N$524</definedName>
    <definedName name="EEE06REV">'[9]5-Peralatan'!$AW$13</definedName>
    <definedName name="EEE09REV1">'[9]5-Peralatan'!$AW$16</definedName>
    <definedName name="EEE17REV">'[9]5-Peralatan'!$AW$24</definedName>
    <definedName name="EEE17REV1">'[9]5-Peralatan'!$AW$24</definedName>
    <definedName name="FORM21">'[10]3-DIV2'!$L$1:$V$61</definedName>
    <definedName name="FORM22L">'[10]3-DIV2'!$L$121:$V$121</definedName>
    <definedName name="FORM231">'[10]3-DIV2'!$L$123:$V$183</definedName>
    <definedName name="FORM232">'[10]3-DIV2'!$L$243:$V$303</definedName>
    <definedName name="FORM233">'[10]3-DIV2'!$L$363:$V$423</definedName>
    <definedName name="Form234">'[10]3-DIV2'!$L$483:$V$543</definedName>
    <definedName name="Form235">'[10]3-DIV2'!$L$603:$V$663</definedName>
    <definedName name="Form236">'[10]3-DIV2'!$L$854:$V$914</definedName>
    <definedName name="FORM242">'[10]3-DIV2'!$L$978:$V$1038</definedName>
    <definedName name="FORM243">'[10]3-DIV2'!$L$1039:$V$1100</definedName>
    <definedName name="FORM311">'[11]3-DIV3'!$L$1:$V$61</definedName>
    <definedName name="FORM312">'[11]3-DIV3'!$L$121:$V$181</definedName>
    <definedName name="FORM313">'[11]3-DIV3'!$L$255:$V$315</definedName>
    <definedName name="FORM314">'[11]3-DIV3'!$L$375:$V$435</definedName>
    <definedName name="FORM315">'[11]3-DIV3'!$L$1766:$V$1826</definedName>
    <definedName name="FORM319">'[11]3-DIV3'!$L$1886:$V$1946</definedName>
    <definedName name="FORM322">'[11]3-DIV3'!$L$1947:$V$2007</definedName>
    <definedName name="FORM323">'[11]3-DIV3'!$L$2126:$V$2186</definedName>
    <definedName name="FORM324">'[11]3-DIV3'!$L$2305:$V$2365</definedName>
    <definedName name="FORM331">'[11]3-DIV3'!$L$2427:$V$2487</definedName>
    <definedName name="FORM346">'[11]3-DIV3'!$L$2547:$V$2607</definedName>
    <definedName name="FORM421">'[12]3-DIV4'!$L$1:$V$61</definedName>
    <definedName name="FORM422">'[12]3-DIV4'!$L$180:$V$240</definedName>
    <definedName name="FORM423">'[12]3-DIV4'!$L$479:$V$539</definedName>
    <definedName name="FORM424">'[12]3-DIV4'!$L$359:$V$419</definedName>
    <definedName name="FORM425">'[12]3-DIV4'!$L$718:$V$778</definedName>
    <definedName name="FORM426">'[12]3-DIV4'!$L$897:$V$957</definedName>
    <definedName name="FORM427">'[12]3-DIV4'!$L$1017:$V$1077</definedName>
    <definedName name="FORM511">'[13]3-DIV5'!$L$1:$V$61</definedName>
    <definedName name="FORM512">'[13]3-DIV5'!$L$180:$V$240</definedName>
    <definedName name="FORM521">'[13]3-DIV5'!$L$359:$V$419</definedName>
    <definedName name="FORM522">'[13]3-DIV5'!$L$3075:$V$3135</definedName>
    <definedName name="FORM541">'[13]3-DIV5'!$L$3254:$V$3314</definedName>
    <definedName name="FORM542">'[13]3-DIV5'!$L$3374:$V$3434</definedName>
    <definedName name="g">[14]TERBILANG!$H$7:$I$16</definedName>
    <definedName name="jk">[15]Dt!$E$4</definedName>
    <definedName name="jl">[15]Dt!$E$7</definedName>
    <definedName name="JP">'[16]RK AM'!$P$50:$P$52</definedName>
    <definedName name="K.123">'[17]analisa K'!$N$933</definedName>
    <definedName name="K.311">'[17]analisa K'!$N$1666</definedName>
    <definedName name="K.321">'[17]analisa K'!$N$291</definedName>
    <definedName name="K_010">'[8]Analisa K'!$V$1554</definedName>
    <definedName name="K_011">'[8]Analisa K'!$V$2284</definedName>
    <definedName name="K_012">'[8]Analisa K'!$V$2466</definedName>
    <definedName name="K_013">'[8]Analisa K'!$V$2375</definedName>
    <definedName name="K_016">'[8]Analisa K'!$V$2922</definedName>
    <definedName name="K_017">'[8]Analisa K'!$K$461</definedName>
    <definedName name="K_026">'[8]Analisa K'!$V$1918</definedName>
    <definedName name="K_035">'[8]Analisa K'!$V$2009</definedName>
    <definedName name="K_040">'[8]Analisa K'!$V$2831</definedName>
    <definedName name="K_110">'[8]Analisa K'!$K$2466</definedName>
    <definedName name="K_111">'[8]Analisa K'!$K$3013</definedName>
    <definedName name="K_112">'[8]Analisa K'!$K$2557</definedName>
    <definedName name="K_117">'[8]Analisa K'!$V$3102</definedName>
    <definedName name="K_121">'[8]Analisa K'!$V$1645</definedName>
    <definedName name="K_125">'[8]Analisa K'!$V$1736</definedName>
    <definedName name="K_126">'[8]Analisa K'!$K$3102</definedName>
    <definedName name="K_132">'[8]Analisa K'!$V$2648</definedName>
    <definedName name="K_139">'[8]Analisa K'!$V$1827</definedName>
    <definedName name="K_210">'[8]Analisa K'!$K$735</definedName>
    <definedName name="K_211">'[8]Analisa K'!$K$826</definedName>
    <definedName name="K_220">'[8]Analisa K'!$K$917</definedName>
    <definedName name="K_221">'[8]Analisa K'!$K$1008</definedName>
    <definedName name="K_224">'[8]Analisa K'!$K$553</definedName>
    <definedName name="K_225">'[8]Analisa K'!$K$644</definedName>
    <definedName name="K_230">'[8]Analisa K'!$K$1099</definedName>
    <definedName name="K_231">'[8]Analisa K'!$K$1190</definedName>
    <definedName name="K_232">'[8]Analisa K'!$K$1281</definedName>
    <definedName name="K_233">'[8]Analisa K'!$K$1372</definedName>
    <definedName name="K_310">'[8]Analisa K'!$K$1463</definedName>
    <definedName name="K_311">'[8]Analisa K'!$K$1554</definedName>
    <definedName name="K_320">'[8]Analisa K'!$K$1645</definedName>
    <definedName name="K_321">'[8]Analisa K'!$K$1736</definedName>
    <definedName name="K_321a">'[8]Analisa K'!$K$2922</definedName>
    <definedName name="K_322">'[8]Analisa K'!$K$1827</definedName>
    <definedName name="K_323">'[8]Analisa K'!$K$1918</definedName>
    <definedName name="K_325">'[8]Analisa K'!$K$2009</definedName>
    <definedName name="K_326">'[8]Analisa K'!$K$2100</definedName>
    <definedName name="K_341">'[8]Analisa K'!$K$2191</definedName>
    <definedName name="K_342">'[8]Analisa K'!$K$2284</definedName>
    <definedName name="K_410">'[8]Analisa K'!$V$6</definedName>
    <definedName name="K_411">'[8]Analisa K'!$V$98</definedName>
    <definedName name="K_420">'[8]Analisa K'!$V$188</definedName>
    <definedName name="K_423">'[8]Analisa K'!$V$279</definedName>
    <definedName name="K_424">'[8]Analisa K'!$V$370</definedName>
    <definedName name="K_510">'[8]Analisa K'!$V$461</definedName>
    <definedName name="K_511">'[8]Analisa K'!$V$553</definedName>
    <definedName name="K_512">'[8]Analisa K'!$V$644</definedName>
    <definedName name="K_513">'[8]Analisa K'!$V$735</definedName>
    <definedName name="K_514">'[8]Analisa K'!$V$826</definedName>
    <definedName name="K_515">'[8]Analisa K'!$V$917</definedName>
    <definedName name="K_516">'[8]Analisa K'!$V$1008</definedName>
    <definedName name="K_520">'[8]Analisa K'!$V$1099</definedName>
    <definedName name="K_521">'[8]Analisa K'!$V$1190</definedName>
    <definedName name="K_522">'[8]Analisa K'!$V$1281</definedName>
    <definedName name="K_523">'[8]Analisa K'!$V$1372</definedName>
    <definedName name="K_528">'[8]Analisa K'!$V$1463</definedName>
    <definedName name="K_618">'[8]Analisa K'!$K$3192</definedName>
    <definedName name="K_636">'[8]Analisa K'!$V$2100</definedName>
    <definedName name="K_641">'[8]Analisa K'!$K$2831</definedName>
    <definedName name="K_705">'[8]Analisa K'!$K$2648</definedName>
    <definedName name="K_710">'[8]Analisa K'!$K$6</definedName>
    <definedName name="K_715">'[8]Analisa K'!$K$98</definedName>
    <definedName name="K_719">'[8]Analisa K'!$K$3282</definedName>
    <definedName name="K_720">'[8]Analisa K'!$K$188</definedName>
    <definedName name="K_722">'[8]Analisa K'!$K$370</definedName>
    <definedName name="K_725">'[8]Analisa K'!$K$279</definedName>
    <definedName name="K_810">'[8]Analisa K'!$V$2191</definedName>
    <definedName name="K_880">'[8]Analisa K'!$K$2375</definedName>
    <definedName name="KUA">'[18]KUA-PPAS'!$B$3:$K$104</definedName>
    <definedName name="lk">[15]Dt!$E$5</definedName>
    <definedName name="no">[15]Dt!$E$10</definedName>
    <definedName name="np">[15]Dt!$E$3</definedName>
    <definedName name="Pembongkaran" localSheetId="0">#REF!</definedName>
    <definedName name="Pembongkaran">#REF!</definedName>
    <definedName name="po">'[19]Hrg Bh'!$C$105</definedName>
    <definedName name="_xlnm.Print_Area" localSheetId="0">BKU!$A$1:$M$87</definedName>
    <definedName name="_xlnm.Print_Area">#REF!</definedName>
    <definedName name="_xlnm.Print_Titles" localSheetId="0">BKU!$5:$8</definedName>
    <definedName name="_xlnm.Print_Titles">'[20]Kuantitas &amp; Harga'!$A$1:$IV$13</definedName>
    <definedName name="PROGRES">'[20]Kuantitas &amp; Harga'!$A$1:$IV$13</definedName>
    <definedName name="RKA">[18]RKA!$B$4:$N$1048576</definedName>
    <definedName name="RKPD">[18]RKPD!$B$3:$M$1048576</definedName>
    <definedName name="RPJMD">'[18]Program RPJMD_pokok'!$B$3:$P$61</definedName>
    <definedName name="RPJMD2">'[18]Program RPJMD_revisi'!$B$3:$O$1048576</definedName>
    <definedName name="Tabel">[21]MC!$H$7:$I$16</definedName>
    <definedName name="Tonni">[7]Tabel!$B$6:$D$55</definedName>
    <definedName name="URAIAN">'[10]3-DIV2'!$A$1:$J$1101</definedName>
    <definedName name="URAIAN21">'[10]3-DIV2'!$A$1:$J$121</definedName>
    <definedName name="URAIAN22E">'[10]3-DIV2'!$A$122:$J$123</definedName>
    <definedName name="URAIAN231">'[10]3-DIV2'!$A$124:$J$243</definedName>
    <definedName name="URAIAN232">'[10]3-DIV2'!$A$244:$J$363</definedName>
    <definedName name="URAIAN233">'[10]3-DIV2'!$A$364:$J$483</definedName>
    <definedName name="Uraian234">'[10]3-DIV2'!$A$484:$J$603</definedName>
    <definedName name="Uraian235">'[10]3-DIV2'!$A$604:$J$854</definedName>
    <definedName name="Uraian236">'[10]3-DIV2'!$A$855:$J$973</definedName>
    <definedName name="URAIAN241">'[10]3-DIV2'!$A$974:$J$978</definedName>
    <definedName name="URAIAN242">'[10]3-DIV2'!$A$979:$J$1039</definedName>
    <definedName name="URAIAN243">'[10]3-DIV2'!$A$1040:$J$1101</definedName>
    <definedName name="Uraian311">'[11]3-DIV3'!$A$1:$J$120</definedName>
    <definedName name="Uraian312">'[11]3-DIV3'!$A$121:$J$240</definedName>
    <definedName name="Uraian313">'[11]3-DIV3'!$A$255:$J$374</definedName>
    <definedName name="Uraian314">'[11]3-DIV3'!$A$375:$J$494</definedName>
    <definedName name="Uraian315">'[11]3-DIV3'!$A$1766:$J$1885</definedName>
    <definedName name="Uraian319">'[11]3-DIV3'!$A$1886:$J$1946</definedName>
    <definedName name="Uraian322">'[11]3-DIV3'!$A$1947:$J$2127</definedName>
    <definedName name="Uraian323">'[11]3-DIV3'!$A$2128:$J$2306</definedName>
    <definedName name="Uraian324">'[11]3-DIV3'!$A$2307:$J$2428</definedName>
    <definedName name="Uraian331">'[11]3-DIV3'!$A$2429:$J$2548</definedName>
    <definedName name="Uraian346">'[11]3-DIV3'!$A$2549:$J$2609</definedName>
    <definedName name="URAIAN421">'[12]3-DIV4'!$A$1:$J$179</definedName>
    <definedName name="URAIAN422">'[12]3-DIV4'!$A$180:$J$358</definedName>
    <definedName name="URAIAN423">'[12]3-DIV4'!$A$479:$J$717</definedName>
    <definedName name="URAIAN424">'[12]3-DIV4'!$A$359:$J$478</definedName>
    <definedName name="URAIAN425">'[12]3-DIV4'!$A$718:$J$896</definedName>
    <definedName name="URAIAN426">'[12]3-DIV4'!$A$897:$J$1016</definedName>
    <definedName name="URAIAN427">'[12]3-DIV4'!$A$1017:$J$1136</definedName>
    <definedName name="URAIAN511">'[13]3-DIV5'!$A$1:$J$179</definedName>
    <definedName name="URAIAN512">'[13]3-DIV5'!$A$180:$J$358</definedName>
    <definedName name="URAIAN521">'[13]3-DIV5'!$A$359:$J$537</definedName>
    <definedName name="URAIAN522">'[13]3-DIV5'!$A$3075:$J$3253</definedName>
    <definedName name="URAIAN541">'[13]3-DIV5'!$A$3254:$J$3373</definedName>
    <definedName name="URAIAN542">'[13]3-DIV5'!$A$3374:$J$3612</definedName>
    <definedName name="WWWW">[22]Sheet2!$P$4:$Q$13</definedName>
    <definedName name="zz">[23]Bulatkan!$H$7:$I$16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2" l="1"/>
  <c r="F65" i="2" l="1"/>
  <c r="F64" i="2"/>
  <c r="F59" i="2"/>
  <c r="F52" i="2" l="1"/>
  <c r="F91" i="2" l="1"/>
  <c r="J75" i="2"/>
  <c r="K75" i="2" s="1"/>
  <c r="H75" i="2"/>
  <c r="I75" i="2" s="1"/>
  <c r="G75" i="2"/>
  <c r="F74" i="2"/>
  <c r="E74" i="2"/>
  <c r="D74" i="2"/>
  <c r="J73" i="2"/>
  <c r="K73" i="2" s="1"/>
  <c r="H73" i="2"/>
  <c r="H72" i="2" s="1"/>
  <c r="G73" i="2"/>
  <c r="F72" i="2"/>
  <c r="E72" i="2"/>
  <c r="D72" i="2"/>
  <c r="J71" i="2"/>
  <c r="H71" i="2"/>
  <c r="H70" i="2" s="1"/>
  <c r="G71" i="2"/>
  <c r="F70" i="2"/>
  <c r="E70" i="2"/>
  <c r="D70" i="2"/>
  <c r="J68" i="2"/>
  <c r="H68" i="2"/>
  <c r="I68" i="2" s="1"/>
  <c r="G68" i="2"/>
  <c r="F67" i="2"/>
  <c r="F66" i="2" s="1"/>
  <c r="E67" i="2"/>
  <c r="D67" i="2"/>
  <c r="D66" i="2" s="1"/>
  <c r="E66" i="2"/>
  <c r="J65" i="2"/>
  <c r="K65" i="2" s="1"/>
  <c r="H65" i="2"/>
  <c r="I65" i="2" s="1"/>
  <c r="G65" i="2"/>
  <c r="J64" i="2"/>
  <c r="K64" i="2" s="1"/>
  <c r="H64" i="2"/>
  <c r="I64" i="2" s="1"/>
  <c r="G64" i="2"/>
  <c r="J63" i="2"/>
  <c r="K63" i="2" s="1"/>
  <c r="H63" i="2"/>
  <c r="I63" i="2" s="1"/>
  <c r="G63" i="2"/>
  <c r="J62" i="2"/>
  <c r="H62" i="2"/>
  <c r="I62" i="2" s="1"/>
  <c r="G62" i="2"/>
  <c r="J61" i="2"/>
  <c r="K61" i="2" s="1"/>
  <c r="H61" i="2"/>
  <c r="I61" i="2" s="1"/>
  <c r="G61" i="2"/>
  <c r="F60" i="2"/>
  <c r="E60" i="2"/>
  <c r="D60" i="2"/>
  <c r="J59" i="2"/>
  <c r="K59" i="2" s="1"/>
  <c r="H59" i="2"/>
  <c r="I59" i="2" s="1"/>
  <c r="G59" i="2"/>
  <c r="J58" i="2"/>
  <c r="K58" i="2" s="1"/>
  <c r="H58" i="2"/>
  <c r="I58" i="2" s="1"/>
  <c r="G58" i="2"/>
  <c r="J57" i="2"/>
  <c r="K57" i="2" s="1"/>
  <c r="H57" i="2"/>
  <c r="I57" i="2" s="1"/>
  <c r="G57" i="2"/>
  <c r="F56" i="2"/>
  <c r="G56" i="2" s="1"/>
  <c r="E56" i="2"/>
  <c r="D56" i="2"/>
  <c r="J54" i="2"/>
  <c r="K54" i="2" s="1"/>
  <c r="H54" i="2"/>
  <c r="I54" i="2" s="1"/>
  <c r="G54" i="2"/>
  <c r="F53" i="2"/>
  <c r="E53" i="2"/>
  <c r="D53" i="2"/>
  <c r="J52" i="2"/>
  <c r="K52" i="2" s="1"/>
  <c r="H52" i="2"/>
  <c r="G52" i="2"/>
  <c r="J51" i="2"/>
  <c r="H51" i="2"/>
  <c r="I51" i="2" s="1"/>
  <c r="G51" i="2"/>
  <c r="F50" i="2"/>
  <c r="E50" i="2"/>
  <c r="D50" i="2"/>
  <c r="J49" i="2"/>
  <c r="K49" i="2" s="1"/>
  <c r="H49" i="2"/>
  <c r="I49" i="2" s="1"/>
  <c r="G49" i="2"/>
  <c r="J48" i="2"/>
  <c r="K48" i="2" s="1"/>
  <c r="H48" i="2"/>
  <c r="I48" i="2" s="1"/>
  <c r="G48" i="2"/>
  <c r="J47" i="2"/>
  <c r="K47" i="2" s="1"/>
  <c r="H47" i="2"/>
  <c r="G47" i="2"/>
  <c r="F46" i="2"/>
  <c r="E46" i="2"/>
  <c r="E45" i="2" s="1"/>
  <c r="D46" i="2"/>
  <c r="J44" i="2"/>
  <c r="K44" i="2" s="1"/>
  <c r="H44" i="2"/>
  <c r="I44" i="2" s="1"/>
  <c r="G44" i="2"/>
  <c r="J43" i="2"/>
  <c r="K43" i="2" s="1"/>
  <c r="H43" i="2"/>
  <c r="I43" i="2" s="1"/>
  <c r="G43" i="2"/>
  <c r="J42" i="2"/>
  <c r="K42" i="2" s="1"/>
  <c r="H42" i="2"/>
  <c r="I42" i="2" s="1"/>
  <c r="G42" i="2"/>
  <c r="F41" i="2"/>
  <c r="E41" i="2"/>
  <c r="D41" i="2"/>
  <c r="J40" i="2"/>
  <c r="K40" i="2" s="1"/>
  <c r="H40" i="2"/>
  <c r="G40" i="2"/>
  <c r="J39" i="2"/>
  <c r="K39" i="2" s="1"/>
  <c r="H39" i="2"/>
  <c r="I39" i="2" s="1"/>
  <c r="G39" i="2"/>
  <c r="J38" i="2"/>
  <c r="H38" i="2"/>
  <c r="I38" i="2" s="1"/>
  <c r="G38" i="2"/>
  <c r="F37" i="2"/>
  <c r="E37" i="2"/>
  <c r="D37" i="2"/>
  <c r="J36" i="2"/>
  <c r="K36" i="2" s="1"/>
  <c r="H36" i="2"/>
  <c r="H35" i="2" s="1"/>
  <c r="G36" i="2"/>
  <c r="F35" i="2"/>
  <c r="E35" i="2"/>
  <c r="D35" i="2"/>
  <c r="J34" i="2"/>
  <c r="K34" i="2" s="1"/>
  <c r="H34" i="2"/>
  <c r="I34" i="2" s="1"/>
  <c r="G34" i="2"/>
  <c r="J33" i="2"/>
  <c r="K33" i="2" s="1"/>
  <c r="H33" i="2"/>
  <c r="I33" i="2" s="1"/>
  <c r="G33" i="2"/>
  <c r="J32" i="2"/>
  <c r="K32" i="2" s="1"/>
  <c r="H32" i="2"/>
  <c r="G32" i="2"/>
  <c r="J31" i="2"/>
  <c r="K31" i="2" s="1"/>
  <c r="H31" i="2"/>
  <c r="I31" i="2" s="1"/>
  <c r="G31" i="2"/>
  <c r="J30" i="2"/>
  <c r="K30" i="2" s="1"/>
  <c r="H30" i="2"/>
  <c r="I30" i="2" s="1"/>
  <c r="G30" i="2"/>
  <c r="J29" i="2"/>
  <c r="K29" i="2" s="1"/>
  <c r="H29" i="2"/>
  <c r="I29" i="2" s="1"/>
  <c r="G29" i="2"/>
  <c r="J28" i="2"/>
  <c r="K28" i="2" s="1"/>
  <c r="H28" i="2"/>
  <c r="I28" i="2" s="1"/>
  <c r="G28" i="2"/>
  <c r="F27" i="2"/>
  <c r="E27" i="2"/>
  <c r="D27" i="2"/>
  <c r="J26" i="2"/>
  <c r="K26" i="2" s="1"/>
  <c r="H26" i="2"/>
  <c r="I26" i="2" s="1"/>
  <c r="G26" i="2"/>
  <c r="J25" i="2"/>
  <c r="H25" i="2"/>
  <c r="G25" i="2"/>
  <c r="F24" i="2"/>
  <c r="E24" i="2"/>
  <c r="D24" i="2"/>
  <c r="J23" i="2"/>
  <c r="H23" i="2"/>
  <c r="H22" i="2" s="1"/>
  <c r="G23" i="2"/>
  <c r="F22" i="2"/>
  <c r="E22" i="2"/>
  <c r="D22" i="2"/>
  <c r="J21" i="2"/>
  <c r="H21" i="2"/>
  <c r="I21" i="2" s="1"/>
  <c r="G21" i="2"/>
  <c r="F20" i="2"/>
  <c r="E20" i="2"/>
  <c r="D20" i="2"/>
  <c r="J19" i="2"/>
  <c r="K19" i="2" s="1"/>
  <c r="H19" i="2"/>
  <c r="I19" i="2" s="1"/>
  <c r="G19" i="2"/>
  <c r="J18" i="2"/>
  <c r="K18" i="2" s="1"/>
  <c r="H18" i="2"/>
  <c r="G18" i="2"/>
  <c r="F17" i="2"/>
  <c r="E17" i="2"/>
  <c r="D17" i="2"/>
  <c r="J16" i="2"/>
  <c r="K16" i="2" s="1"/>
  <c r="H16" i="2"/>
  <c r="I16" i="2" s="1"/>
  <c r="G16" i="2"/>
  <c r="J15" i="2"/>
  <c r="K15" i="2" s="1"/>
  <c r="H15" i="2"/>
  <c r="I15" i="2" s="1"/>
  <c r="G15" i="2"/>
  <c r="J14" i="2"/>
  <c r="K14" i="2" s="1"/>
  <c r="H14" i="2"/>
  <c r="I14" i="2" s="1"/>
  <c r="G14" i="2"/>
  <c r="J13" i="2"/>
  <c r="H13" i="2"/>
  <c r="G13" i="2"/>
  <c r="F12" i="2"/>
  <c r="E12" i="2"/>
  <c r="D12" i="2"/>
  <c r="H50" i="2" l="1"/>
  <c r="G27" i="2"/>
  <c r="I72" i="2"/>
  <c r="G22" i="2"/>
  <c r="J35" i="2"/>
  <c r="K35" i="2" s="1"/>
  <c r="G50" i="2"/>
  <c r="G74" i="2"/>
  <c r="I50" i="2"/>
  <c r="D55" i="2"/>
  <c r="E69" i="2"/>
  <c r="G12" i="2"/>
  <c r="I22" i="2"/>
  <c r="G24" i="2"/>
  <c r="I35" i="2"/>
  <c r="E55" i="2"/>
  <c r="G66" i="2"/>
  <c r="I70" i="2"/>
  <c r="D69" i="2"/>
  <c r="H41" i="2"/>
  <c r="J72" i="2"/>
  <c r="K72" i="2" s="1"/>
  <c r="H60" i="2"/>
  <c r="I60" i="2" s="1"/>
  <c r="J53" i="2"/>
  <c r="K53" i="2" s="1"/>
  <c r="G37" i="2"/>
  <c r="I36" i="2"/>
  <c r="H24" i="2"/>
  <c r="I24" i="2" s="1"/>
  <c r="G20" i="2"/>
  <c r="H17" i="2"/>
  <c r="I17" i="2" s="1"/>
  <c r="J17" i="2"/>
  <c r="K17" i="2" s="1"/>
  <c r="I18" i="2"/>
  <c r="H74" i="2"/>
  <c r="I74" i="2" s="1"/>
  <c r="J74" i="2"/>
  <c r="K74" i="2" s="1"/>
  <c r="I73" i="2"/>
  <c r="I71" i="2"/>
  <c r="G67" i="2"/>
  <c r="H67" i="2"/>
  <c r="I67" i="2" s="1"/>
  <c r="H53" i="2"/>
  <c r="I53" i="2" s="1"/>
  <c r="I23" i="2"/>
  <c r="F11" i="2"/>
  <c r="G11" i="2" s="1"/>
  <c r="H20" i="2"/>
  <c r="I20" i="2" s="1"/>
  <c r="H12" i="2"/>
  <c r="I12" i="2" s="1"/>
  <c r="J20" i="2"/>
  <c r="K20" i="2" s="1"/>
  <c r="K21" i="2"/>
  <c r="J67" i="2"/>
  <c r="K68" i="2"/>
  <c r="F69" i="2"/>
  <c r="G70" i="2"/>
  <c r="J22" i="2"/>
  <c r="K22" i="2" s="1"/>
  <c r="K23" i="2"/>
  <c r="K25" i="2"/>
  <c r="J24" i="2"/>
  <c r="K24" i="2" s="1"/>
  <c r="I32" i="2"/>
  <c r="H27" i="2"/>
  <c r="I27" i="2" s="1"/>
  <c r="H37" i="2"/>
  <c r="I37" i="2" s="1"/>
  <c r="I40" i="2"/>
  <c r="H46" i="2"/>
  <c r="I47" i="2"/>
  <c r="K51" i="2"/>
  <c r="J50" i="2"/>
  <c r="K50" i="2" s="1"/>
  <c r="J60" i="2"/>
  <c r="K60" i="2" s="1"/>
  <c r="K62" i="2"/>
  <c r="G17" i="2"/>
  <c r="I41" i="2"/>
  <c r="K71" i="2"/>
  <c r="J70" i="2"/>
  <c r="E11" i="2"/>
  <c r="K13" i="2"/>
  <c r="J12" i="2"/>
  <c r="J37" i="2"/>
  <c r="K37" i="2" s="1"/>
  <c r="K38" i="2"/>
  <c r="J41" i="2"/>
  <c r="K41" i="2" s="1"/>
  <c r="G46" i="2"/>
  <c r="F45" i="2"/>
  <c r="G45" i="2" s="1"/>
  <c r="G41" i="2"/>
  <c r="G35" i="2"/>
  <c r="J46" i="2"/>
  <c r="I13" i="2"/>
  <c r="D11" i="2"/>
  <c r="I25" i="2"/>
  <c r="J27" i="2"/>
  <c r="K27" i="2" s="1"/>
  <c r="D45" i="2"/>
  <c r="I52" i="2"/>
  <c r="G53" i="2"/>
  <c r="H56" i="2"/>
  <c r="J56" i="2"/>
  <c r="G60" i="2"/>
  <c r="G72" i="2"/>
  <c r="F55" i="2"/>
  <c r="G55" i="2" s="1"/>
  <c r="E10" i="2" l="1"/>
  <c r="E76" i="2" s="1"/>
  <c r="G69" i="2"/>
  <c r="H66" i="2"/>
  <c r="I66" i="2" s="1"/>
  <c r="H69" i="2"/>
  <c r="I69" i="2" s="1"/>
  <c r="H11" i="2"/>
  <c r="I11" i="2" s="1"/>
  <c r="J55" i="2"/>
  <c r="K55" i="2" s="1"/>
  <c r="K56" i="2"/>
  <c r="K70" i="2"/>
  <c r="J69" i="2"/>
  <c r="K69" i="2" s="1"/>
  <c r="I56" i="2"/>
  <c r="H55" i="2"/>
  <c r="I55" i="2" s="1"/>
  <c r="J11" i="2"/>
  <c r="K12" i="2"/>
  <c r="K46" i="2"/>
  <c r="J45" i="2"/>
  <c r="K45" i="2" s="1"/>
  <c r="D10" i="2"/>
  <c r="D76" i="2" s="1"/>
  <c r="H45" i="2"/>
  <c r="I45" i="2" s="1"/>
  <c r="I46" i="2"/>
  <c r="J66" i="2"/>
  <c r="K66" i="2" s="1"/>
  <c r="K67" i="2"/>
  <c r="F10" i="2"/>
  <c r="H10" i="2" l="1"/>
  <c r="F76" i="2"/>
  <c r="G10" i="2"/>
  <c r="J10" i="2"/>
  <c r="K11" i="2"/>
  <c r="F97" i="2" l="1"/>
  <c r="G76" i="2"/>
  <c r="F89" i="2"/>
  <c r="F93" i="2"/>
  <c r="H76" i="2"/>
  <c r="I76" i="2" s="1"/>
  <c r="I10" i="2"/>
  <c r="J76" i="2"/>
  <c r="K76" i="2" s="1"/>
  <c r="K10" i="2"/>
</calcChain>
</file>

<file path=xl/sharedStrings.xml><?xml version="1.0" encoding="utf-8"?>
<sst xmlns="http://schemas.openxmlformats.org/spreadsheetml/2006/main" count="300" uniqueCount="229">
  <si>
    <t>LAPORAN REALISASI ANGGARAN</t>
  </si>
  <si>
    <t>DINAS PERIKANAN  KABUPATEN LUWU TIMUR</t>
  </si>
  <si>
    <t>NO</t>
  </si>
  <si>
    <t>PROGRAM/KEGIATAN/SUB KEGIATAN</t>
  </si>
  <si>
    <t>NAMA PENANGGUNGJAWAB MASING-MASING KEGIATAN (PPK/PPTK)</t>
  </si>
  <si>
    <t xml:space="preserve">JUMLAH ANGGARAN </t>
  </si>
  <si>
    <t>SELISIH</t>
  </si>
  <si>
    <t>TOTAL SISA ANGGARAN</t>
  </si>
  <si>
    <t>PERMASALAHAN/KENDALA</t>
  </si>
  <si>
    <t>Rp</t>
  </si>
  <si>
    <t>%</t>
  </si>
  <si>
    <t>7 = (6/5*100)</t>
  </si>
  <si>
    <t>8 = (5-6)</t>
  </si>
  <si>
    <t>9 = (8/5*100)</t>
  </si>
  <si>
    <t>10 = (4-6)</t>
  </si>
  <si>
    <t>11 = (10/4*100)</t>
  </si>
  <si>
    <t>URUSAN PEMERINTAHAN PILIHAN</t>
  </si>
  <si>
    <t>3.25</t>
  </si>
  <si>
    <t>URUSAN PEMERINTAHAN BIDANG KELAUTAN DAN PERIKANAN</t>
  </si>
  <si>
    <t>3.25.01</t>
  </si>
  <si>
    <t>PROGRAM PENUNJANG URUSAN PEMERINTAHAN DAERAH KABUPATEN/KOTA</t>
  </si>
  <si>
    <t>3.25.01.2.01</t>
  </si>
  <si>
    <t>Kegiatan Perencanaan, Penganggaran, dan Evaluasi Kinerja Perangkat Daerah</t>
  </si>
  <si>
    <t>3.25.01.2.01.01</t>
  </si>
  <si>
    <t>Sub Kegiatan Penyusunan Dokumen Perencanaan Perangkat Daerah</t>
  </si>
  <si>
    <t>Andi Yuniati Adnan, S.Pi, M.Si.</t>
  </si>
  <si>
    <t>3.25.01.2.01.02</t>
  </si>
  <si>
    <t>Sub Kegiatan Koordinasi dan Penyusunan Dokumen RKA-SKPD</t>
  </si>
  <si>
    <t>3.25.01.2.01.04</t>
  </si>
  <si>
    <t>Sub Kegiatan Koordinasi dan Penyusunan DPA-SKPD</t>
  </si>
  <si>
    <t>3.25.01.2.01.07</t>
  </si>
  <si>
    <t>Sub Kegiatan Evaluasi Kinerja Perangkat Daerah</t>
  </si>
  <si>
    <t>3.25.01.2.02</t>
  </si>
  <si>
    <t>Kegiatan Administrasi Keuangan Perangkat Daerah</t>
  </si>
  <si>
    <t>3.25.01.2.02.01</t>
  </si>
  <si>
    <t>Sub Kegiatan Penyediaan Gaji dan Tunjangan ASN</t>
  </si>
  <si>
    <t>3.25.01.2.02.07</t>
  </si>
  <si>
    <t>Sub Kegiatan Koordinasi dan Penyusunan Laporan Keuangan Bulanan/Triwulanan/Semesteran SKPD</t>
  </si>
  <si>
    <t>3.25.01.2.03</t>
  </si>
  <si>
    <t>Kegiatan Administrasi Barang Milik Daerah Pada Perangkat Daerah</t>
  </si>
  <si>
    <t>3.25.01.2.03.06</t>
  </si>
  <si>
    <t>Sub Kegiatan Penatausahaan Barang Milik Daerah Pada SKPD</t>
  </si>
  <si>
    <t>3.25.01.2.04</t>
  </si>
  <si>
    <t>Kegiatan Administrasi Pendapatan Daerah Kewenangan Perangat Daerah</t>
  </si>
  <si>
    <t>3.25.01.2.04.07</t>
  </si>
  <si>
    <t>Sub Kegiatan Pelaporan Pengelolaan Retribusi Daerah</t>
  </si>
  <si>
    <t>3.25.01.2.05</t>
  </si>
  <si>
    <t>Kegiatan Administrasi Kepegawaian Perangkat Daerah</t>
  </si>
  <si>
    <t>3.25.01.2.05.03</t>
  </si>
  <si>
    <t>Sub Kegiatan Pendataan dan Pengolahan Administrasi Kepegawaian</t>
  </si>
  <si>
    <t>Handayani, S.AN</t>
  </si>
  <si>
    <t>3.25.01.2.05.11</t>
  </si>
  <si>
    <t>Sub Kegiatan Bimbingan Teknis Implementasi Peraturan Perundang-Undangan</t>
  </si>
  <si>
    <t>3.25.01.2.06</t>
  </si>
  <si>
    <t>Kegiatan Administrasi Umum Perangkat Daerah</t>
  </si>
  <si>
    <t>3.25.01.2.06.01</t>
  </si>
  <si>
    <t>Sub Kegiatan Penyediaan Komponen Instalasi Listrik/Penerangan Bangunan Kantor</t>
  </si>
  <si>
    <t>3.25.01.2.06.02</t>
  </si>
  <si>
    <t>Sub Kegiatan Penyediaan Peralatan dan Perlengkapan Kantor</t>
  </si>
  <si>
    <t>Mahmuddin Mahading, S.Pi</t>
  </si>
  <si>
    <t>3.25.01.2.06.04</t>
  </si>
  <si>
    <t>Sub Kegiatan Penyediaan Bahan Logistik Kantor</t>
  </si>
  <si>
    <t>3.25.01.2.06.05</t>
  </si>
  <si>
    <t>Sub Kegiatan Penyediaan Barang Cetakan dan Penggandaan</t>
  </si>
  <si>
    <t>3.25.01.2.06.06</t>
  </si>
  <si>
    <t>Sub Kegiatan Penyediaan Bahan Bacaan dan Peraturan Perundang-Undangan</t>
  </si>
  <si>
    <t>3.25.01.2.06.08</t>
  </si>
  <si>
    <t>Sub Kegiatan Fasilitasi Kunjungan Tamu</t>
  </si>
  <si>
    <t>3.25.01.2.06.09</t>
  </si>
  <si>
    <t>Sub Kegiatan Penyelenggaraan Rapat Koordinasi dan Konsultasi SKPD</t>
  </si>
  <si>
    <t>3.25.01.2.07</t>
  </si>
  <si>
    <t>Kegiatan Pengadaan Barang Milik Daerah Penunjang Urusan Pemerintah Daerah</t>
  </si>
  <si>
    <t>3.25.01.2.07.06</t>
  </si>
  <si>
    <t>Sub Kegiatan Pengadaan Peralatan dan Mesin Lainnya</t>
  </si>
  <si>
    <t>3.25.01.2.08</t>
  </si>
  <si>
    <t>Kegiatan Penyediaan Jasa Penunjang Urusan Pemerintahan Daerah</t>
  </si>
  <si>
    <t>3.25.01.2.08.01</t>
  </si>
  <si>
    <t>Sub Kegiatan Penyediaan Jasa Surat Menyurat</t>
  </si>
  <si>
    <t>3.25.01.2.08.02</t>
  </si>
  <si>
    <t>Sub Kegiatan Penyediaan Jasa Komunikasi, Sumber Daya Air dan Listrik</t>
  </si>
  <si>
    <t>3.25.01.2.08.04</t>
  </si>
  <si>
    <t>Sub Kegiatan Penyediaan Jasa Pelayanan Umum Kantor</t>
  </si>
  <si>
    <t>3.25.01.2.09</t>
  </si>
  <si>
    <t>Kegiatan Pemeliharaan Barang Milik Daerah Penunjang Urusan Pemerintahan Daerah</t>
  </si>
  <si>
    <t>3.25.01.2.09.02</t>
  </si>
  <si>
    <t>Sub Kegiatan Penyediaan Jasa Pemeliharaan, Biaya Pemeliharaan, Pajak, dan Perizinan Kendaraan Dinas Operasional atau Lapangan</t>
  </si>
  <si>
    <t>3.25.01.2.09.06</t>
  </si>
  <si>
    <t>Sub Kegiatan Pemeliharaan Peralatan dan Mesin Lainnya</t>
  </si>
  <si>
    <t>3.25.01.2.09.09</t>
  </si>
  <si>
    <t>Sub Kegiatan Pemeliharaan/Rehabilitasi Gedung Kantor dan Bangunan Lainnya</t>
  </si>
  <si>
    <t>3.25.03</t>
  </si>
  <si>
    <t>PROGRAM PENGELOLAAN PERIKANAN TANGKAP</t>
  </si>
  <si>
    <t>3.25.03.2.01</t>
  </si>
  <si>
    <t>Kegiatan Pengelolaan Penangkapan Ikan di Wilayah Sungai, Danau, Waduk, dan Genangan Air Lainnya yang Dapat Diusahakan</t>
  </si>
  <si>
    <t>3.25.03.2.01.01</t>
  </si>
  <si>
    <t>Sub Kegiatan Penyediaan Data dan Informasi Sumber Daya Ikan</t>
  </si>
  <si>
    <t>A. Muh. Muzakkir, S.Kel.</t>
  </si>
  <si>
    <t>3.25.03.2.01.02</t>
  </si>
  <si>
    <t>Sub Kegiatan Penyediaan Prasarana Usaha Perikanan Tangkap</t>
  </si>
  <si>
    <t>3.25.03.2.01.03</t>
  </si>
  <si>
    <t>Sub Kegiatan Penjaminan Ketersediaan Sarana Usaha Perikanan Tangkap</t>
  </si>
  <si>
    <t>Tri Wiyanto Achadi, S.Pi.</t>
  </si>
  <si>
    <t>3.25.03.2.02</t>
  </si>
  <si>
    <t>Kegiatan Pemberdayaan Nelayan Kecil</t>
  </si>
  <si>
    <t>3.25.03.2.02.01</t>
  </si>
  <si>
    <t>Sub Kegiatan Pengembangan Kapasitas Nelayan Kecil</t>
  </si>
  <si>
    <t>3.25.03.2.02.02</t>
  </si>
  <si>
    <t>Sub Kegiatan Pelaksanaan Fasilitasi Pembentukan dan Pengembangan Kelembagaan Nelayan Kecil</t>
  </si>
  <si>
    <t>3.25.03.2.03</t>
  </si>
  <si>
    <t>Kegiatan Pengelolaan dan Penyelenggaraan Tempat Pelelangan Ikan (TPI)</t>
  </si>
  <si>
    <t>3.25.03.2.03.01</t>
  </si>
  <si>
    <t>Sub Kegiatan Pelayanan Penyelenggaraan Tempat Pelelangan Ikan (TPI)</t>
  </si>
  <si>
    <t>3.25.04</t>
  </si>
  <si>
    <t>PROGRAM PENGELOLAAN PERIKANAN BUDIDAYA</t>
  </si>
  <si>
    <t>3.25.04.2.02</t>
  </si>
  <si>
    <t>Kegiatan Pemberdayaan Pembudidaya Ikan Kecil</t>
  </si>
  <si>
    <t>3.25.04.2.02.01</t>
  </si>
  <si>
    <t>Sub Kegiatan Pengembangan Kapasitas Pembudidaya Ikan Kecil</t>
  </si>
  <si>
    <t>Muh. Syahri, S.Pi.,M.Si.</t>
  </si>
  <si>
    <t>3.25.04.2.02.03</t>
  </si>
  <si>
    <t>Sub Kegiatan Pelaksanaan Fasilitasi Bantuan Pendanaan, Bantuan Pembiayaan, dan Kemitraan Usaha</t>
  </si>
  <si>
    <t>3.25.04.2.02.04</t>
  </si>
  <si>
    <t>Sub Kegiatan Pemberian Pendampingan, Kemudahan Akses Ilmu Pengetahuan, Teknologi dan Informasi, serta Penyelenggaraan Pendidikan dan Pelatihan</t>
  </si>
  <si>
    <t>3.25.04.2.04</t>
  </si>
  <si>
    <t>Kegiatan Pengelolaan Pembudidayaan Ikan</t>
  </si>
  <si>
    <t>3.25.04.2.04.01</t>
  </si>
  <si>
    <t>Sub Kegiatan Penyediaan Data dan Informasi Pembudidayaan Ikan</t>
  </si>
  <si>
    <t>3.25.04.2.04.02</t>
  </si>
  <si>
    <t>Sub Kegiatan Penyediaan Prasarana Pembudidaya Ikan</t>
  </si>
  <si>
    <t>3.25.04.2.04.03</t>
  </si>
  <si>
    <t>Sub Kegiatan Penjaminan Ketersediaan Sarana Pembudidayaan Ikan</t>
  </si>
  <si>
    <t>3.25.04.2.04.04</t>
  </si>
  <si>
    <t>Sub Kegiatan Pengelolaan Kesehatan Ikan dan Lingkungan Budidaya</t>
  </si>
  <si>
    <t>3.25.04.2.04.06</t>
  </si>
  <si>
    <t>Sub Kegiatan Perencanaan, Pengembangan, Pemanfaatan dan Perlindungan Lahan untuk Pembudidaya Ikan di Darat</t>
  </si>
  <si>
    <t>Hariani Kanda, S.Pi.</t>
  </si>
  <si>
    <t>3.25.05</t>
  </si>
  <si>
    <t>PROGRAM PENGAWASAN SUMBER DAYA KELAUTAN DAN PERIKANAN</t>
  </si>
  <si>
    <t>3.25.05.2.01</t>
  </si>
  <si>
    <t xml:space="preserve">Kegiatan Pengawasan Sumber Daya Perikanan di Wilayah Sungai, Danau, Waduk, Rawa, dan Genangan Air Lainnya yang Dapat Diusahakan </t>
  </si>
  <si>
    <t>3.25.05.2.01.01</t>
  </si>
  <si>
    <t xml:space="preserve">Sub Kegiatan Pengawasan Usaha Perikanan Tangkap di Wilayah Sungai, Danau, Waduk, Rawa, dan Genangan Air Lainnya yang Dapat Diusahakan </t>
  </si>
  <si>
    <t>3.25.06</t>
  </si>
  <si>
    <t>PROGRAM PENGOLAHAN DAN PEMASARAN HASIL PERIKANAN</t>
  </si>
  <si>
    <t>3.25.06.2.01</t>
  </si>
  <si>
    <t>Kegiatan Penerbitan Tanda Daftar Usaha Pengolahan Hasil Perikanan Bagi Usaha Skala Mikro dan Kecil</t>
  </si>
  <si>
    <t>3.25.06.2.01.01</t>
  </si>
  <si>
    <t>Sub Kegiatan Penyediaan Data dan Informasi Usaha Pemasaran dan Pengolahan Hasil Perikanan</t>
  </si>
  <si>
    <t>Ilaikal Masir, S.St.Pi</t>
  </si>
  <si>
    <t>3.25.06.2.02</t>
  </si>
  <si>
    <t>Kegiatan Pembinaan Mutu dan Keamanan Hasil Perikanan Bagi Usaha Pengolahan dan Pemasaran Skala Mikro dan Kecil</t>
  </si>
  <si>
    <t>3.25.06.2.02.01</t>
  </si>
  <si>
    <t>Sub Kegiatan Pelaksanaan Bimbingan dan Penerapan Persyaratan atau Standar Pada Usaha Pengolahan dan Pemasaran Skala Mikro dan Kecil</t>
  </si>
  <si>
    <t>3.25.06.2.03</t>
  </si>
  <si>
    <t>Kegiatan Penyediaan dan Penyaluran Bahan Baku Industri Pengolahan Ikan</t>
  </si>
  <si>
    <t>3.25.06.2.03.02</t>
  </si>
  <si>
    <t>Sub Kegiatan Pemberian Fasilitas Bagi Pelaku Usaha Perikanan Skala Mikro dan Kecil</t>
  </si>
  <si>
    <t>TOTAL BELANJA</t>
  </si>
  <si>
    <t>KEPALA DINAS PERIKANAN</t>
  </si>
  <si>
    <t>Drs. ALIMUDDIN NASIR. M.Si</t>
  </si>
  <si>
    <t>Pangkat: Pembina Utama Muda</t>
  </si>
  <si>
    <t>Nip: 19651231 198603 1 134</t>
  </si>
  <si>
    <t>TARGET S.D TRIWULAN II (BERDASARKAN ANGGARAN KAS)</t>
  </si>
  <si>
    <t>SAMPAI DENGAN 31 MEI 2023</t>
  </si>
  <si>
    <t>REALISASI ANGGARAN S.D 31 MEI 2023</t>
  </si>
  <si>
    <t>Malili, 31 Mei 2023</t>
  </si>
  <si>
    <t>Catatan : Realisasi dari Total Anggaran sebesar 13.27%</t>
  </si>
  <si>
    <t>d</t>
  </si>
  <si>
    <t>Perencanaan, Penganggaran, dan Evaluasi Kinerja Perangkat Daerah</t>
  </si>
  <si>
    <t>a</t>
  </si>
  <si>
    <t>b</t>
  </si>
  <si>
    <t>c</t>
  </si>
  <si>
    <t xml:space="preserve">Penyusunan Dokumen Perancanaan Perangkat Daerah </t>
  </si>
  <si>
    <t>Koordinasi dan Penyusunan Dokumen RKA-SKPD</t>
  </si>
  <si>
    <t>Koordinasi dan Penyusunan DPA-SKPD</t>
  </si>
  <si>
    <t>Evaluasi Kinerja Peramgkat Daerah</t>
  </si>
  <si>
    <t>Administrasi Keuangan Perangkat Daerah</t>
  </si>
  <si>
    <t>Penyediaan Gaji Dan Tunjangan ASN</t>
  </si>
  <si>
    <t>Koordinasi dan Penyusunan Laporan Keuangan Bulanan/Triwulanan/Semesteran SKPD</t>
  </si>
  <si>
    <t>Administrasi Barang Milik Daerah Pada Perangkat Daerah</t>
  </si>
  <si>
    <t>Penatausahaan Barang Milik Daerah Pada SKPD</t>
  </si>
  <si>
    <t>Administrasi Kepegawaian Perangkat Daerah</t>
  </si>
  <si>
    <t>Bimbingan Teknis Implementasi Peraturan Perundang-undangan</t>
  </si>
  <si>
    <t>Administrasi Umum Perangkat Daerah</t>
  </si>
  <si>
    <t>e</t>
  </si>
  <si>
    <t>f</t>
  </si>
  <si>
    <t>Penyediaan Komponen Instalasi Listrik/Penerangan Bangunan Kantor</t>
  </si>
  <si>
    <t>Penyediaan Bahan Logistik Kantor</t>
  </si>
  <si>
    <t>Penyediaan Barang Cetakan dan Penggandaan</t>
  </si>
  <si>
    <t>Penyediaan Bahan Bacaan dan Peraturan Perundang-undangan</t>
  </si>
  <si>
    <t>Fasilitas Kunjungan Tamu</t>
  </si>
  <si>
    <t>Penyelenggaraan Rapat Koordinasi dan Konsultasi SKPD</t>
  </si>
  <si>
    <t>Pengadaan Barang Milik Daerah Penunjang Urusan Pemerintahan Daerah</t>
  </si>
  <si>
    <t>Pengadaan Mebel</t>
  </si>
  <si>
    <t>Pengadaan Sarana dan Prasarana Gedung Kantor Atau Bangunan Lainnya</t>
  </si>
  <si>
    <t>Penyediaan Jasa Penunjang Urusan Pemerintah Daerah</t>
  </si>
  <si>
    <t>Penyediaan Jasa Surat Menyurat</t>
  </si>
  <si>
    <t>Penyediaan Jasa Komunikasi, Sumber Daya Air dan Listrik</t>
  </si>
  <si>
    <t>Penyediaan Jasa Pelayanan Umum Kantor</t>
  </si>
  <si>
    <t>Pemeliharaan Barang Milik Daerah Penunjang Urusan Pemerintah Daerah</t>
  </si>
  <si>
    <t>Penyediaan Jasa Pemeliharaan, Biaya Pemeliharaan, Dan Pajak Kendaraan Perorangan Dinas atau Kendaraan Dinas Jabatan</t>
  </si>
  <si>
    <t xml:space="preserve">Pemeliharaan Peralatan dan Mesin Lainnya   </t>
  </si>
  <si>
    <t>Pemeliharaan/Rehabilitasi Gedung Kantor dan Bangunan Lainnya</t>
  </si>
  <si>
    <t>PROGRAM PEMBINAAN PERPUSTAKAAN</t>
  </si>
  <si>
    <t>Pengelolaan Perpustakaan Tingkat Daerah Kabupaten/Kota</t>
  </si>
  <si>
    <t>Pengembangan dan Pemeliharaan Layanan Perpustakaan Elektronik</t>
  </si>
  <si>
    <t>Pembinaan Perpustakaan Pada Satuan Pendidikan Dasar di Seluruh Wilayah Kabupaten/Kota Sesuai Dengan Standar Nasional Perpustakaan</t>
  </si>
  <si>
    <t>Pengembangan Layanan Perpustakaan Rujukan Tingkat Kabupaten/Kota</t>
  </si>
  <si>
    <t>Pengelolaan dan Pengembangan Bahan Pustaka</t>
  </si>
  <si>
    <t>Penyusunan Data dan Informasi Perpustakaan, Tenaga Perpustakaan dan Pustakawan Tingkat Daerah Kabupaten/Kota</t>
  </si>
  <si>
    <t>Pembudayaan Gemar Membaca Tingkat Daerah Kabupaten/Kota</t>
  </si>
  <si>
    <t>Sosialisasi Budaya Baca dan Literasi Pada Satuan Pendidikan Dasar dan Pendidikan Khusus Serta Masyarakat</t>
  </si>
  <si>
    <t>Pemberian Penghargaan Gerakan Budaya Gemar Membaca</t>
  </si>
  <si>
    <t>Pengembangan Literasi Berbasis Inklusi Sosial</t>
  </si>
  <si>
    <t>Pemeliharaan Duta Baca Tingkat Daerah Kabupaten/Kota</t>
  </si>
  <si>
    <t>PROGRAM PENGELOLAAN ARSIP</t>
  </si>
  <si>
    <t>Pengelolaan Arsip Dinamis Daerah Kabupaten/Kota</t>
  </si>
  <si>
    <t>Penciptaan dan Penggunaan Arsip Dinamis</t>
  </si>
  <si>
    <t>Pengawasan Arsip Dinamis Kewenangan Kabupaten/Kota</t>
  </si>
  <si>
    <t>Pengelolaan Arsip Statis Daerah Kabupaten/Kota</t>
  </si>
  <si>
    <t>Akuisisi, Pengolahan, Preservasi, dan Akses Arsip Statis</t>
  </si>
  <si>
    <t>Pengelolaan Simpul Jaringan Informasi Kearsipan Nasional Tingkat Kabupaten/Kota</t>
  </si>
  <si>
    <t>Pemberdayaan Kapasitas Unit Kearsipan dan Lembaga Kearsipan Daerah Kabupaten/Kota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</si>
  <si>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</si>
  <si>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</si>
  <si>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</si>
  <si>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PROGRAM PERIZINAN PENGGUNAAN ARSIP</t>
  </si>
  <si>
    <t>Penyediaan Daftar dan Penetapan Izin Penggunaan Arsip yang Bersifat Tertutup</t>
  </si>
  <si>
    <t>Pelayanan Izin Penggunaan Arsip yang Bersifat Tertutup di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</si>
</sst>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(#,##0\)"/>
    <numFmt numFmtId="167" formatCode="_(* #,##0.00_);_(* \(#,##0.00\);_(* &quot;-&quot;_);_(@_)"/>
    <numFmt numFmtId="168" formatCode="_(* #,##0_);_(* \(#,##0\);_(* &quot;-&quot;??_);_(@_)"/>
    <numFmt numFmtId="169" formatCode="_(* #,##0_);_(* \(#,##0\);_(* \-_);_(@_)"/>
    <numFmt numFmtId="170" formatCode="_([$Rp-421]* #,##0_);_([$Rp-421]* \(#,##0\);_([$Rp-421]* &quot;-&quot;_);_(@_)"/>
    <numFmt numFmtId="171" formatCode="0.E+00"/>
    <numFmt numFmtId="172" formatCode="&quot;Rp&quot;#,##0_);\(&quot;Rp&quot;#,##0\)"/>
    <numFmt numFmtId="173" formatCode="_(* #,##0.00_);_(* \(#,##0.00\);_(* \-??_);_(@_)"/>
    <numFmt numFmtId="174" formatCode="_(&quot;Rp&quot;* #,##0.00_);_(&quot;Rp&quot;* \(#,##0.00\);_(&quot;Rp&quot;* &quot;-&quot;??_);_(@_)"/>
    <numFmt numFmtId="175" formatCode="[$-421]dd\ mmmm\ yyyy;@"/>
    <numFmt numFmtId="176" formatCode="_(&quot;Rp&quot;* #,##0_);_(&quot;Rp&quot;* \(#,##0\);_(&quot;Rp&quot;* &quot;-&quot;_);_(@_)"/>
    <numFmt numFmtId="177" formatCode="_(\$* #,##0_);_(\$* \(#,##0\);_(\$* \-_);_(@_)"/>
    <numFmt numFmtId="178" formatCode="0.00_)"/>
  </numFmts>
  <fonts count="38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i/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b/>
      <sz val="9.85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i/>
      <sz val="16"/>
      <name val="Helv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134"/>
    </font>
    <font>
      <sz val="12"/>
      <color indexed="0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34"/>
    </font>
    <font>
      <sz val="12"/>
      <color indexed="8"/>
      <name val="Arial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sz val="8"/>
      <color rgb="FF000000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rgb="FF00B0F0"/>
        <bgColor theme="6"/>
      </patternFill>
    </fill>
    <fill>
      <patternFill patternType="solid">
        <fgColor rgb="FFFFC000"/>
        <bgColor rgb="FF3C78D8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EAD1DC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4">
    <xf numFmtId="0" fontId="0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3" fillId="0" borderId="0">
      <alignment horizontal="center"/>
    </xf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6" fillId="0" borderId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7" fillId="0" borderId="0">
      <alignment vertical="top"/>
      <protection locked="0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6" fillId="0" borderId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169" fontId="16" fillId="0" borderId="0" applyFill="0" applyBorder="0" applyAlignment="0" applyProtection="0"/>
    <xf numFmtId="16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9" fontId="16" fillId="0" borderId="0" applyFill="0" applyBorder="0" applyAlignment="0" applyProtection="0"/>
    <xf numFmtId="16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ill="0" applyBorder="0" applyAlignment="0" applyProtection="0"/>
    <xf numFmtId="16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ill="0" applyBorder="0" applyAlignment="0" applyProtection="0"/>
    <xf numFmtId="164" fontId="1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6" fillId="0" borderId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6" fillId="0" borderId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6" fillId="0" borderId="0" applyFill="0" applyBorder="0" applyAlignment="0" applyProtection="0"/>
    <xf numFmtId="164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top"/>
    </xf>
    <xf numFmtId="169" fontId="16" fillId="0" borderId="0" applyFill="0" applyBorder="0" applyAlignment="0" applyProtection="0"/>
    <xf numFmtId="164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6" fillId="0" borderId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6" fillId="0" borderId="0" applyFill="0" applyBorder="0" applyAlignment="0" applyProtection="0"/>
    <xf numFmtId="173" fontId="16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6" fillId="0" borderId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6" fillId="0" borderId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6" fillId="0" borderId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6" fillId="0" borderId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6" fillId="0" borderId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6" fillId="0" borderId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6" fillId="0" borderId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6" fillId="0" borderId="0" applyFill="0" applyBorder="0" applyAlignment="0" applyProtection="0"/>
    <xf numFmtId="165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6" fillId="0" borderId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2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5" fillId="0" borderId="0" applyFont="0" applyFill="0" applyBorder="0" applyAlignment="0" applyProtection="0"/>
    <xf numFmtId="178" fontId="22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6" fillId="0" borderId="0"/>
    <xf numFmtId="0" fontId="1" fillId="0" borderId="0"/>
    <xf numFmtId="0" fontId="19" fillId="0" borderId="0">
      <alignment vertical="top"/>
    </xf>
    <xf numFmtId="0" fontId="23" fillId="0" borderId="0"/>
    <xf numFmtId="0" fontId="24" fillId="0" borderId="0">
      <alignment vertical="center"/>
    </xf>
    <xf numFmtId="0" fontId="15" fillId="0" borderId="0"/>
    <xf numFmtId="0" fontId="19" fillId="0" borderId="0">
      <alignment vertical="top"/>
    </xf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23" fillId="0" borderId="0"/>
    <xf numFmtId="0" fontId="1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>
      <alignment horizontal="left" vertical="top" wrapText="1"/>
    </xf>
    <xf numFmtId="0" fontId="8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25" fillId="0" borderId="0">
      <alignment horizontal="left" vertical="top" wrapText="1"/>
    </xf>
    <xf numFmtId="0" fontId="19" fillId="0" borderId="0">
      <alignment vertical="top"/>
    </xf>
    <xf numFmtId="0" fontId="1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3" fillId="0" borderId="0">
      <protection locked="0"/>
    </xf>
    <xf numFmtId="0" fontId="15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/>
    <xf numFmtId="0" fontId="15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4" fillId="0" borderId="0"/>
    <xf numFmtId="0" fontId="14" fillId="0" borderId="0"/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26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25" fillId="0" borderId="0">
      <alignment horizontal="left" vertical="top" wrapText="1"/>
    </xf>
    <xf numFmtId="0" fontId="19" fillId="0" borderId="0">
      <alignment vertical="top"/>
    </xf>
    <xf numFmtId="0" fontId="15" fillId="0" borderId="0"/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3" fillId="0" borderId="0"/>
    <xf numFmtId="0" fontId="19" fillId="0" borderId="0">
      <alignment vertical="top"/>
    </xf>
    <xf numFmtId="0" fontId="19" fillId="0" borderId="0">
      <alignment vertical="top"/>
    </xf>
    <xf numFmtId="0" fontId="23" fillId="0" borderId="0"/>
    <xf numFmtId="0" fontId="19" fillId="0" borderId="0">
      <alignment vertical="top"/>
    </xf>
    <xf numFmtId="0" fontId="15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25" fillId="0" borderId="0">
      <alignment horizontal="left" vertical="top" wrapText="1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6" fillId="0" borderId="0"/>
    <xf numFmtId="0" fontId="15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" fillId="0" borderId="0"/>
    <xf numFmtId="0" fontId="15" fillId="0" borderId="0"/>
    <xf numFmtId="0" fontId="27" fillId="0" borderId="0">
      <alignment vertical="center"/>
    </xf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8" fillId="0" borderId="0">
      <alignment horizontal="left" vertical="top" wrapText="1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5" fillId="0" borderId="0"/>
    <xf numFmtId="0" fontId="29" fillId="0" borderId="0">
      <alignment vertical="center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6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4" fillId="0" borderId="0"/>
    <xf numFmtId="0" fontId="19" fillId="0" borderId="0">
      <alignment vertical="top"/>
    </xf>
    <xf numFmtId="0" fontId="15" fillId="0" borderId="0"/>
    <xf numFmtId="0" fontId="15" fillId="0" borderId="0"/>
    <xf numFmtId="0" fontId="17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" fillId="0" borderId="0"/>
    <xf numFmtId="0" fontId="15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4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>
      <alignment vertical="top"/>
    </xf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0" fillId="13" borderId="0">
      <alignment horizontal="left" vertical="top"/>
    </xf>
    <xf numFmtId="0" fontId="30" fillId="13" borderId="0">
      <alignment horizontal="right" vertical="top"/>
    </xf>
    <xf numFmtId="0" fontId="31" fillId="13" borderId="0">
      <alignment horizontal="left" vertical="top"/>
    </xf>
    <xf numFmtId="0" fontId="32" fillId="13" borderId="0">
      <alignment horizontal="left" vertical="top"/>
    </xf>
    <xf numFmtId="0" fontId="32" fillId="13" borderId="0">
      <alignment horizontal="right" vertical="top"/>
    </xf>
    <xf numFmtId="0" fontId="31" fillId="13" borderId="0">
      <alignment horizontal="right" vertical="top"/>
    </xf>
    <xf numFmtId="0" fontId="31" fillId="13" borderId="0">
      <alignment horizontal="right" vertical="top"/>
    </xf>
    <xf numFmtId="0" fontId="30" fillId="13" borderId="0">
      <alignment horizontal="left" vertical="top"/>
    </xf>
    <xf numFmtId="0" fontId="33" fillId="13" borderId="0">
      <alignment horizontal="left" vertical="top"/>
    </xf>
  </cellStyleXfs>
  <cellXfs count="126">
    <xf numFmtId="0" fontId="0" fillId="0" borderId="0" xfId="0"/>
    <xf numFmtId="0" fontId="3" fillId="0" borderId="0" xfId="0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/>
    </xf>
    <xf numFmtId="166" fontId="5" fillId="4" borderId="15" xfId="0" applyNumberFormat="1" applyFont="1" applyFill="1" applyBorder="1" applyAlignment="1">
      <alignment vertical="center"/>
    </xf>
    <xf numFmtId="10" fontId="5" fillId="4" borderId="15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/>
    </xf>
    <xf numFmtId="167" fontId="5" fillId="5" borderId="15" xfId="2" applyNumberFormat="1" applyFont="1" applyFill="1" applyBorder="1" applyAlignment="1">
      <alignment vertical="center"/>
    </xf>
    <xf numFmtId="10" fontId="5" fillId="5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/>
    </xf>
    <xf numFmtId="167" fontId="5" fillId="6" borderId="15" xfId="2" applyNumberFormat="1" applyFont="1" applyFill="1" applyBorder="1" applyAlignment="1">
      <alignment vertical="center"/>
    </xf>
    <xf numFmtId="10" fontId="5" fillId="6" borderId="15" xfId="0" applyNumberFormat="1" applyFont="1" applyFill="1" applyBorder="1" applyAlignment="1">
      <alignment horizontal="center" vertical="center"/>
    </xf>
    <xf numFmtId="0" fontId="3" fillId="7" borderId="0" xfId="0" applyFont="1" applyFill="1"/>
    <xf numFmtId="0" fontId="5" fillId="8" borderId="15" xfId="0" applyFont="1" applyFill="1" applyBorder="1" applyAlignment="1">
      <alignment horizontal="left" vertical="center"/>
    </xf>
    <xf numFmtId="0" fontId="5" fillId="8" borderId="15" xfId="0" applyFont="1" applyFill="1" applyBorder="1" applyAlignment="1">
      <alignment vertical="center" wrapText="1"/>
    </xf>
    <xf numFmtId="0" fontId="5" fillId="8" borderId="15" xfId="0" applyFont="1" applyFill="1" applyBorder="1" applyAlignment="1">
      <alignment vertical="center"/>
    </xf>
    <xf numFmtId="167" fontId="5" fillId="8" borderId="15" xfId="2" applyNumberFormat="1" applyFont="1" applyFill="1" applyBorder="1" applyAlignment="1">
      <alignment vertical="center"/>
    </xf>
    <xf numFmtId="10" fontId="5" fillId="9" borderId="15" xfId="0" applyNumberFormat="1" applyFont="1" applyFill="1" applyBorder="1" applyAlignment="1">
      <alignment horizontal="center" vertical="center"/>
    </xf>
    <xf numFmtId="10" fontId="5" fillId="8" borderId="1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167" fontId="4" fillId="0" borderId="15" xfId="2" applyNumberFormat="1" applyFont="1" applyBorder="1" applyAlignment="1">
      <alignment vertical="center"/>
    </xf>
    <xf numFmtId="167" fontId="4" fillId="0" borderId="15" xfId="2" applyNumberFormat="1" applyFont="1" applyBorder="1" applyAlignment="1">
      <alignment horizontal="right" vertical="center"/>
    </xf>
    <xf numFmtId="10" fontId="4" fillId="10" borderId="15" xfId="0" applyNumberFormat="1" applyFont="1" applyFill="1" applyBorder="1" applyAlignment="1">
      <alignment horizontal="center" vertical="center"/>
    </xf>
    <xf numFmtId="10" fontId="4" fillId="0" borderId="15" xfId="0" applyNumberFormat="1" applyFont="1" applyBorder="1" applyAlignment="1">
      <alignment horizontal="center" vertical="center"/>
    </xf>
    <xf numFmtId="167" fontId="5" fillId="8" borderId="16" xfId="2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167" fontId="4" fillId="0" borderId="17" xfId="2" applyNumberFormat="1" applyFont="1" applyBorder="1" applyAlignment="1">
      <alignment vertical="center"/>
    </xf>
    <xf numFmtId="167" fontId="4" fillId="0" borderId="17" xfId="2" applyNumberFormat="1" applyFont="1" applyBorder="1" applyAlignment="1">
      <alignment horizontal="right" vertical="center"/>
    </xf>
    <xf numFmtId="10" fontId="4" fillId="10" borderId="17" xfId="0" applyNumberFormat="1" applyFont="1" applyFill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67" fontId="5" fillId="11" borderId="11" xfId="0" applyNumberFormat="1" applyFont="1" applyFill="1" applyBorder="1" applyAlignment="1">
      <alignment vertical="center"/>
    </xf>
    <xf numFmtId="167" fontId="5" fillId="11" borderId="11" xfId="2" applyNumberFormat="1" applyFont="1" applyFill="1" applyBorder="1" applyAlignment="1">
      <alignment vertical="center"/>
    </xf>
    <xf numFmtId="10" fontId="5" fillId="11" borderId="11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8" fontId="5" fillId="0" borderId="0" xfId="1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8" fontId="4" fillId="0" borderId="0" xfId="1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6" fontId="1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7" fontId="3" fillId="0" borderId="0" xfId="0" applyNumberFormat="1" applyFont="1"/>
    <xf numFmtId="43" fontId="3" fillId="0" borderId="0" xfId="1" applyFont="1" applyAlignment="1"/>
    <xf numFmtId="43" fontId="3" fillId="0" borderId="0" xfId="0" applyNumberFormat="1" applyFont="1"/>
    <xf numFmtId="0" fontId="3" fillId="0" borderId="18" xfId="0" applyFont="1" applyBorder="1"/>
    <xf numFmtId="166" fontId="5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5" fillId="11" borderId="8" xfId="0" applyFont="1" applyFill="1" applyBorder="1" applyAlignment="1">
      <alignment horizontal="center" vertical="center"/>
    </xf>
    <xf numFmtId="0" fontId="6" fillId="12" borderId="7" xfId="0" applyFont="1" applyFill="1" applyBorder="1"/>
    <xf numFmtId="0" fontId="6" fillId="12" borderId="9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1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7" xfId="0" applyFont="1" applyFill="1" applyBorder="1"/>
    <xf numFmtId="166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0" fillId="0" borderId="0" xfId="0" applyAlignment="1">
      <alignment horizontal="center" vertical="center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34" fillId="7" borderId="29" xfId="0" applyFont="1" applyFill="1" applyBorder="1" applyAlignment="1">
      <alignment horizontal="center" vertical="center"/>
    </xf>
    <xf numFmtId="0" fontId="34" fillId="7" borderId="30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5" fillId="14" borderId="1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36" fillId="7" borderId="24" xfId="0" applyFont="1" applyFill="1" applyBorder="1" applyAlignment="1">
      <alignment horizontal="center" vertical="center"/>
    </xf>
    <xf numFmtId="0" fontId="36" fillId="7" borderId="0" xfId="0" applyFont="1" applyFill="1" applyBorder="1" applyAlignment="1">
      <alignment horizontal="center" vertical="center"/>
    </xf>
    <xf numFmtId="0" fontId="36" fillId="7" borderId="20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7" borderId="3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14" borderId="23" xfId="0" applyFont="1" applyFill="1" applyBorder="1" applyAlignment="1">
      <alignment horizontal="left" vertical="center" wrapText="1"/>
    </xf>
    <xf numFmtId="0" fontId="35" fillId="0" borderId="2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37" fillId="6" borderId="20" xfId="0" applyFont="1" applyFill="1" applyBorder="1" applyAlignment="1">
      <alignment horizontal="center" vertical="center" wrapText="1"/>
    </xf>
  </cellXfs>
  <cellStyles count="624">
    <cellStyle name="C4" xfId="3" xr:uid="{00000000-0005-0000-0000-000000000000}"/>
    <cellStyle name="Comma" xfId="1" builtinId="3"/>
    <cellStyle name="Comma [0]" xfId="2" builtinId="6"/>
    <cellStyle name="Comma [0] 10" xfId="4" xr:uid="{00000000-0005-0000-0000-000003000000}"/>
    <cellStyle name="Comma [0] 10 2" xfId="5" xr:uid="{00000000-0005-0000-0000-000004000000}"/>
    <cellStyle name="Comma [0] 10 2 2" xfId="6" xr:uid="{00000000-0005-0000-0000-000005000000}"/>
    <cellStyle name="Comma [0] 10 2 3" xfId="7" xr:uid="{00000000-0005-0000-0000-000006000000}"/>
    <cellStyle name="Comma [0] 10 3" xfId="8" xr:uid="{00000000-0005-0000-0000-000007000000}"/>
    <cellStyle name="Comma [0] 10 4" xfId="9" xr:uid="{00000000-0005-0000-0000-000008000000}"/>
    <cellStyle name="Comma [0] 11" xfId="10" xr:uid="{00000000-0005-0000-0000-000009000000}"/>
    <cellStyle name="Comma [0] 11 2" xfId="11" xr:uid="{00000000-0005-0000-0000-00000A000000}"/>
    <cellStyle name="Comma [0] 11 3" xfId="12" xr:uid="{00000000-0005-0000-0000-00000B000000}"/>
    <cellStyle name="Comma [0] 11 4" xfId="13" xr:uid="{00000000-0005-0000-0000-00000C000000}"/>
    <cellStyle name="Comma [0] 12" xfId="14" xr:uid="{00000000-0005-0000-0000-00000D000000}"/>
    <cellStyle name="Comma [0] 12 2" xfId="15" xr:uid="{00000000-0005-0000-0000-00000E000000}"/>
    <cellStyle name="Comma [0] 13" xfId="16" xr:uid="{00000000-0005-0000-0000-00000F000000}"/>
    <cellStyle name="Comma [0] 14" xfId="17" xr:uid="{00000000-0005-0000-0000-000010000000}"/>
    <cellStyle name="Comma [0] 14 2" xfId="18" xr:uid="{00000000-0005-0000-0000-000011000000}"/>
    <cellStyle name="Comma [0] 14 2 2" xfId="19" xr:uid="{00000000-0005-0000-0000-000012000000}"/>
    <cellStyle name="Comma [0] 14 3" xfId="20" xr:uid="{00000000-0005-0000-0000-000013000000}"/>
    <cellStyle name="Comma [0] 15" xfId="21" xr:uid="{00000000-0005-0000-0000-000014000000}"/>
    <cellStyle name="Comma [0] 15 2" xfId="22" xr:uid="{00000000-0005-0000-0000-000015000000}"/>
    <cellStyle name="Comma [0] 16" xfId="23" xr:uid="{00000000-0005-0000-0000-000016000000}"/>
    <cellStyle name="Comma [0] 16 2" xfId="24" xr:uid="{00000000-0005-0000-0000-000017000000}"/>
    <cellStyle name="Comma [0] 16 3" xfId="25" xr:uid="{00000000-0005-0000-0000-000018000000}"/>
    <cellStyle name="Comma [0] 17" xfId="26" xr:uid="{00000000-0005-0000-0000-000019000000}"/>
    <cellStyle name="Comma [0] 18" xfId="27" xr:uid="{00000000-0005-0000-0000-00001A000000}"/>
    <cellStyle name="Comma [0] 18 2" xfId="28" xr:uid="{00000000-0005-0000-0000-00001B000000}"/>
    <cellStyle name="Comma [0] 18 2 2" xfId="29" xr:uid="{00000000-0005-0000-0000-00001C000000}"/>
    <cellStyle name="Comma [0] 18 3" xfId="30" xr:uid="{00000000-0005-0000-0000-00001D000000}"/>
    <cellStyle name="Comma [0] 18 4" xfId="31" xr:uid="{00000000-0005-0000-0000-00001E000000}"/>
    <cellStyle name="Comma [0] 19" xfId="32" xr:uid="{00000000-0005-0000-0000-00001F000000}"/>
    <cellStyle name="Comma [0] 2" xfId="33" xr:uid="{00000000-0005-0000-0000-000020000000}"/>
    <cellStyle name="Comma [0] 2 12" xfId="34" xr:uid="{00000000-0005-0000-0000-000021000000}"/>
    <cellStyle name="Comma [0] 2 12 2" xfId="35" xr:uid="{00000000-0005-0000-0000-000022000000}"/>
    <cellStyle name="Comma [0] 2 12 3" xfId="36" xr:uid="{00000000-0005-0000-0000-000023000000}"/>
    <cellStyle name="Comma [0] 2 2" xfId="37" xr:uid="{00000000-0005-0000-0000-000024000000}"/>
    <cellStyle name="Comma [0] 2 2 2" xfId="38" xr:uid="{00000000-0005-0000-0000-000025000000}"/>
    <cellStyle name="Comma [0] 2 2 2 2" xfId="39" xr:uid="{00000000-0005-0000-0000-000026000000}"/>
    <cellStyle name="Comma [0] 2 2 3" xfId="40" xr:uid="{00000000-0005-0000-0000-000027000000}"/>
    <cellStyle name="Comma [0] 2 3" xfId="41" xr:uid="{00000000-0005-0000-0000-000028000000}"/>
    <cellStyle name="Comma [0] 2 3 2" xfId="42" xr:uid="{00000000-0005-0000-0000-000029000000}"/>
    <cellStyle name="Comma [0] 2 3 2 2" xfId="43" xr:uid="{00000000-0005-0000-0000-00002A000000}"/>
    <cellStyle name="Comma [0] 2 3 3" xfId="44" xr:uid="{00000000-0005-0000-0000-00002B000000}"/>
    <cellStyle name="Comma [0] 2 3 4" xfId="45" xr:uid="{00000000-0005-0000-0000-00002C000000}"/>
    <cellStyle name="Comma [0] 2 4" xfId="46" xr:uid="{00000000-0005-0000-0000-00002D000000}"/>
    <cellStyle name="Comma [0] 2 4 2" xfId="47" xr:uid="{00000000-0005-0000-0000-00002E000000}"/>
    <cellStyle name="Comma [0] 2 4 3" xfId="48" xr:uid="{00000000-0005-0000-0000-00002F000000}"/>
    <cellStyle name="Comma [0] 2 5" xfId="49" xr:uid="{00000000-0005-0000-0000-000030000000}"/>
    <cellStyle name="Comma [0] 20" xfId="50" xr:uid="{00000000-0005-0000-0000-000031000000}"/>
    <cellStyle name="Comma [0] 21" xfId="51" xr:uid="{00000000-0005-0000-0000-000032000000}"/>
    <cellStyle name="Comma [0] 22" xfId="52" xr:uid="{00000000-0005-0000-0000-000033000000}"/>
    <cellStyle name="Comma [0] 22 2" xfId="53" xr:uid="{00000000-0005-0000-0000-000034000000}"/>
    <cellStyle name="Comma [0] 22 3" xfId="54" xr:uid="{00000000-0005-0000-0000-000035000000}"/>
    <cellStyle name="Comma [0] 23" xfId="55" xr:uid="{00000000-0005-0000-0000-000036000000}"/>
    <cellStyle name="Comma [0] 26" xfId="56" xr:uid="{00000000-0005-0000-0000-000037000000}"/>
    <cellStyle name="Comma [0] 3" xfId="57" xr:uid="{00000000-0005-0000-0000-000038000000}"/>
    <cellStyle name="Comma [0] 3 2" xfId="58" xr:uid="{00000000-0005-0000-0000-000039000000}"/>
    <cellStyle name="Comma [0] 3 2 2" xfId="59" xr:uid="{00000000-0005-0000-0000-00003A000000}"/>
    <cellStyle name="Comma [0] 3 2 3" xfId="60" xr:uid="{00000000-0005-0000-0000-00003B000000}"/>
    <cellStyle name="Comma [0] 3 3" xfId="61" xr:uid="{00000000-0005-0000-0000-00003C000000}"/>
    <cellStyle name="Comma [0] 3 3 2" xfId="62" xr:uid="{00000000-0005-0000-0000-00003D000000}"/>
    <cellStyle name="Comma [0] 3 4" xfId="63" xr:uid="{00000000-0005-0000-0000-00003E000000}"/>
    <cellStyle name="Comma [0] 4" xfId="64" xr:uid="{00000000-0005-0000-0000-00003F000000}"/>
    <cellStyle name="Comma [0] 4 2" xfId="65" xr:uid="{00000000-0005-0000-0000-000040000000}"/>
    <cellStyle name="Comma [0] 4 2 2" xfId="66" xr:uid="{00000000-0005-0000-0000-000041000000}"/>
    <cellStyle name="Comma [0] 4 2 2 2" xfId="67" xr:uid="{00000000-0005-0000-0000-000042000000}"/>
    <cellStyle name="Comma [0] 4 2 3" xfId="68" xr:uid="{00000000-0005-0000-0000-000043000000}"/>
    <cellStyle name="Comma [0] 4 3" xfId="69" xr:uid="{00000000-0005-0000-0000-000044000000}"/>
    <cellStyle name="Comma [0] 4 3 2" xfId="70" xr:uid="{00000000-0005-0000-0000-000045000000}"/>
    <cellStyle name="Comma [0] 4 4" xfId="71" xr:uid="{00000000-0005-0000-0000-000046000000}"/>
    <cellStyle name="Comma [0] 4 5" xfId="72" xr:uid="{00000000-0005-0000-0000-000047000000}"/>
    <cellStyle name="Comma [0] 5" xfId="73" xr:uid="{00000000-0005-0000-0000-000048000000}"/>
    <cellStyle name="Comma [0] 5 2" xfId="74" xr:uid="{00000000-0005-0000-0000-000049000000}"/>
    <cellStyle name="Comma [0] 5 2 2" xfId="75" xr:uid="{00000000-0005-0000-0000-00004A000000}"/>
    <cellStyle name="Comma [0] 5 2 2 2" xfId="76" xr:uid="{00000000-0005-0000-0000-00004B000000}"/>
    <cellStyle name="Comma [0] 5 2 3" xfId="77" xr:uid="{00000000-0005-0000-0000-00004C000000}"/>
    <cellStyle name="Comma [0] 5 3" xfId="78" xr:uid="{00000000-0005-0000-0000-00004D000000}"/>
    <cellStyle name="Comma [0] 5 3 2" xfId="79" xr:uid="{00000000-0005-0000-0000-00004E000000}"/>
    <cellStyle name="Comma [0] 5 3 3" xfId="80" xr:uid="{00000000-0005-0000-0000-00004F000000}"/>
    <cellStyle name="Comma [0] 5 4" xfId="81" xr:uid="{00000000-0005-0000-0000-000050000000}"/>
    <cellStyle name="Comma [0] 5 5" xfId="82" xr:uid="{00000000-0005-0000-0000-000051000000}"/>
    <cellStyle name="Comma [0] 6" xfId="83" xr:uid="{00000000-0005-0000-0000-000052000000}"/>
    <cellStyle name="Comma [0] 6 2" xfId="84" xr:uid="{00000000-0005-0000-0000-000053000000}"/>
    <cellStyle name="Comma [0] 6 2 2" xfId="85" xr:uid="{00000000-0005-0000-0000-000054000000}"/>
    <cellStyle name="Comma [0] 6 3" xfId="86" xr:uid="{00000000-0005-0000-0000-000055000000}"/>
    <cellStyle name="Comma [0] 7" xfId="87" xr:uid="{00000000-0005-0000-0000-000056000000}"/>
    <cellStyle name="Comma [0] 7 2" xfId="88" xr:uid="{00000000-0005-0000-0000-000057000000}"/>
    <cellStyle name="Comma [0] 7 2 2" xfId="89" xr:uid="{00000000-0005-0000-0000-000058000000}"/>
    <cellStyle name="Comma [0] 7 2 2 2" xfId="90" xr:uid="{00000000-0005-0000-0000-000059000000}"/>
    <cellStyle name="Comma [0] 7 2 3" xfId="91" xr:uid="{00000000-0005-0000-0000-00005A000000}"/>
    <cellStyle name="Comma [0] 7 3" xfId="92" xr:uid="{00000000-0005-0000-0000-00005B000000}"/>
    <cellStyle name="Comma [0] 7 3 2" xfId="93" xr:uid="{00000000-0005-0000-0000-00005C000000}"/>
    <cellStyle name="Comma [0] 7 3 2 2" xfId="94" xr:uid="{00000000-0005-0000-0000-00005D000000}"/>
    <cellStyle name="Comma [0] 7 3 3" xfId="95" xr:uid="{00000000-0005-0000-0000-00005E000000}"/>
    <cellStyle name="Comma [0] 7 3 3 2" xfId="96" xr:uid="{00000000-0005-0000-0000-00005F000000}"/>
    <cellStyle name="Comma [0] 7 3 4" xfId="97" xr:uid="{00000000-0005-0000-0000-000060000000}"/>
    <cellStyle name="Comma [0] 7 4" xfId="98" xr:uid="{00000000-0005-0000-0000-000061000000}"/>
    <cellStyle name="Comma [0] 7 5" xfId="99" xr:uid="{00000000-0005-0000-0000-000062000000}"/>
    <cellStyle name="Comma [0] 8" xfId="100" xr:uid="{00000000-0005-0000-0000-000063000000}"/>
    <cellStyle name="Comma [0] 8 2" xfId="101" xr:uid="{00000000-0005-0000-0000-000064000000}"/>
    <cellStyle name="Comma [0] 8 2 2" xfId="102" xr:uid="{00000000-0005-0000-0000-000065000000}"/>
    <cellStyle name="Comma [0] 8 3" xfId="103" xr:uid="{00000000-0005-0000-0000-000066000000}"/>
    <cellStyle name="Comma [0] 9" xfId="104" xr:uid="{00000000-0005-0000-0000-000067000000}"/>
    <cellStyle name="Comma [0] 9 2" xfId="105" xr:uid="{00000000-0005-0000-0000-000068000000}"/>
    <cellStyle name="Comma 10" xfId="106" xr:uid="{00000000-0005-0000-0000-000069000000}"/>
    <cellStyle name="Comma 10 2" xfId="107" xr:uid="{00000000-0005-0000-0000-00006A000000}"/>
    <cellStyle name="Comma 11" xfId="108" xr:uid="{00000000-0005-0000-0000-00006B000000}"/>
    <cellStyle name="Comma 11 2" xfId="109" xr:uid="{00000000-0005-0000-0000-00006C000000}"/>
    <cellStyle name="Comma 11 3" xfId="110" xr:uid="{00000000-0005-0000-0000-00006D000000}"/>
    <cellStyle name="Comma 12" xfId="111" xr:uid="{00000000-0005-0000-0000-00006E000000}"/>
    <cellStyle name="Comma 12 2" xfId="112" xr:uid="{00000000-0005-0000-0000-00006F000000}"/>
    <cellStyle name="Comma 13" xfId="113" xr:uid="{00000000-0005-0000-0000-000070000000}"/>
    <cellStyle name="Comma 13 2" xfId="114" xr:uid="{00000000-0005-0000-0000-000071000000}"/>
    <cellStyle name="Comma 14" xfId="115" xr:uid="{00000000-0005-0000-0000-000072000000}"/>
    <cellStyle name="Comma 14 2" xfId="116" xr:uid="{00000000-0005-0000-0000-000073000000}"/>
    <cellStyle name="Comma 14 3" xfId="117" xr:uid="{00000000-0005-0000-0000-000074000000}"/>
    <cellStyle name="Comma 14 4" xfId="118" xr:uid="{00000000-0005-0000-0000-000075000000}"/>
    <cellStyle name="Comma 14 5" xfId="119" xr:uid="{00000000-0005-0000-0000-000076000000}"/>
    <cellStyle name="Comma 14 6" xfId="120" xr:uid="{00000000-0005-0000-0000-000077000000}"/>
    <cellStyle name="Comma 15" xfId="121" xr:uid="{00000000-0005-0000-0000-000078000000}"/>
    <cellStyle name="Comma 15 2" xfId="122" xr:uid="{00000000-0005-0000-0000-000079000000}"/>
    <cellStyle name="Comma 16" xfId="123" xr:uid="{00000000-0005-0000-0000-00007A000000}"/>
    <cellStyle name="Comma 16 2" xfId="124" xr:uid="{00000000-0005-0000-0000-00007B000000}"/>
    <cellStyle name="Comma 17" xfId="125" xr:uid="{00000000-0005-0000-0000-00007C000000}"/>
    <cellStyle name="Comma 17 2" xfId="126" xr:uid="{00000000-0005-0000-0000-00007D000000}"/>
    <cellStyle name="Comma 18" xfId="127" xr:uid="{00000000-0005-0000-0000-00007E000000}"/>
    <cellStyle name="Comma 19" xfId="128" xr:uid="{00000000-0005-0000-0000-00007F000000}"/>
    <cellStyle name="Comma 2" xfId="129" xr:uid="{00000000-0005-0000-0000-000080000000}"/>
    <cellStyle name="Comma 2 2" xfId="130" xr:uid="{00000000-0005-0000-0000-000081000000}"/>
    <cellStyle name="Comma 2 2 2" xfId="131" xr:uid="{00000000-0005-0000-0000-000082000000}"/>
    <cellStyle name="Comma 2 3" xfId="132" xr:uid="{00000000-0005-0000-0000-000083000000}"/>
    <cellStyle name="Comma 2 3 2" xfId="133" xr:uid="{00000000-0005-0000-0000-000084000000}"/>
    <cellStyle name="Comma 2 3 2 2" xfId="134" xr:uid="{00000000-0005-0000-0000-000085000000}"/>
    <cellStyle name="Comma 2 3 2 2 2" xfId="135" xr:uid="{00000000-0005-0000-0000-000086000000}"/>
    <cellStyle name="Comma 2 3 2 2 3" xfId="136" xr:uid="{00000000-0005-0000-0000-000087000000}"/>
    <cellStyle name="Comma 2 3 2 3" xfId="137" xr:uid="{00000000-0005-0000-0000-000088000000}"/>
    <cellStyle name="Comma 2 3 3" xfId="138" xr:uid="{00000000-0005-0000-0000-000089000000}"/>
    <cellStyle name="Comma 2 3 3 2" xfId="139" xr:uid="{00000000-0005-0000-0000-00008A000000}"/>
    <cellStyle name="Comma 2 3 4" xfId="140" xr:uid="{00000000-0005-0000-0000-00008B000000}"/>
    <cellStyle name="Comma 2 4" xfId="141" xr:uid="{00000000-0005-0000-0000-00008C000000}"/>
    <cellStyle name="Comma 2 4 2" xfId="142" xr:uid="{00000000-0005-0000-0000-00008D000000}"/>
    <cellStyle name="Comma 20" xfId="143" xr:uid="{00000000-0005-0000-0000-00008E000000}"/>
    <cellStyle name="Comma 21" xfId="144" xr:uid="{00000000-0005-0000-0000-00008F000000}"/>
    <cellStyle name="Comma 22" xfId="145" xr:uid="{00000000-0005-0000-0000-000090000000}"/>
    <cellStyle name="Comma 22 2" xfId="146" xr:uid="{00000000-0005-0000-0000-000091000000}"/>
    <cellStyle name="Comma 23" xfId="147" xr:uid="{00000000-0005-0000-0000-000092000000}"/>
    <cellStyle name="Comma 24" xfId="148" xr:uid="{00000000-0005-0000-0000-000093000000}"/>
    <cellStyle name="Comma 25" xfId="149" xr:uid="{00000000-0005-0000-0000-000094000000}"/>
    <cellStyle name="Comma 26" xfId="150" xr:uid="{00000000-0005-0000-0000-000095000000}"/>
    <cellStyle name="Comma 27" xfId="151" xr:uid="{00000000-0005-0000-0000-000096000000}"/>
    <cellStyle name="Comma 28" xfId="152" xr:uid="{00000000-0005-0000-0000-000097000000}"/>
    <cellStyle name="Comma 3" xfId="153" xr:uid="{00000000-0005-0000-0000-000098000000}"/>
    <cellStyle name="Comma 3 2" xfId="154" xr:uid="{00000000-0005-0000-0000-000099000000}"/>
    <cellStyle name="Comma 3 2 2" xfId="155" xr:uid="{00000000-0005-0000-0000-00009A000000}"/>
    <cellStyle name="Comma 3 2 3" xfId="156" xr:uid="{00000000-0005-0000-0000-00009B000000}"/>
    <cellStyle name="Comma 3 3" xfId="157" xr:uid="{00000000-0005-0000-0000-00009C000000}"/>
    <cellStyle name="Comma 3 3 2" xfId="158" xr:uid="{00000000-0005-0000-0000-00009D000000}"/>
    <cellStyle name="Comma 3 4" xfId="159" xr:uid="{00000000-0005-0000-0000-00009E000000}"/>
    <cellStyle name="Comma 3 4 2" xfId="160" xr:uid="{00000000-0005-0000-0000-00009F000000}"/>
    <cellStyle name="Comma 3 5" xfId="161" xr:uid="{00000000-0005-0000-0000-0000A0000000}"/>
    <cellStyle name="Comma 3 5 2" xfId="162" xr:uid="{00000000-0005-0000-0000-0000A1000000}"/>
    <cellStyle name="Comma 3 6" xfId="163" xr:uid="{00000000-0005-0000-0000-0000A2000000}"/>
    <cellStyle name="Comma 3 6 2" xfId="164" xr:uid="{00000000-0005-0000-0000-0000A3000000}"/>
    <cellStyle name="Comma 3 7" xfId="165" xr:uid="{00000000-0005-0000-0000-0000A4000000}"/>
    <cellStyle name="Comma 4" xfId="166" xr:uid="{00000000-0005-0000-0000-0000A5000000}"/>
    <cellStyle name="Comma 4 2" xfId="167" xr:uid="{00000000-0005-0000-0000-0000A6000000}"/>
    <cellStyle name="Comma 4 2 2" xfId="168" xr:uid="{00000000-0005-0000-0000-0000A7000000}"/>
    <cellStyle name="Comma 4 2 2 2" xfId="169" xr:uid="{00000000-0005-0000-0000-0000A8000000}"/>
    <cellStyle name="Comma 4 2 3" xfId="170" xr:uid="{00000000-0005-0000-0000-0000A9000000}"/>
    <cellStyle name="Comma 4 3" xfId="171" xr:uid="{00000000-0005-0000-0000-0000AA000000}"/>
    <cellStyle name="Comma 4 3 2" xfId="172" xr:uid="{00000000-0005-0000-0000-0000AB000000}"/>
    <cellStyle name="Comma 4 3 2 2" xfId="173" xr:uid="{00000000-0005-0000-0000-0000AC000000}"/>
    <cellStyle name="Comma 4 3 3" xfId="174" xr:uid="{00000000-0005-0000-0000-0000AD000000}"/>
    <cellStyle name="Comma 4 4" xfId="175" xr:uid="{00000000-0005-0000-0000-0000AE000000}"/>
    <cellStyle name="Comma 4 4 2" xfId="176" xr:uid="{00000000-0005-0000-0000-0000AF000000}"/>
    <cellStyle name="Comma 4 5" xfId="177" xr:uid="{00000000-0005-0000-0000-0000B0000000}"/>
    <cellStyle name="Comma 4 6" xfId="178" xr:uid="{00000000-0005-0000-0000-0000B1000000}"/>
    <cellStyle name="Comma 4 7" xfId="179" xr:uid="{00000000-0005-0000-0000-0000B2000000}"/>
    <cellStyle name="Comma 4 7 2" xfId="180" xr:uid="{00000000-0005-0000-0000-0000B3000000}"/>
    <cellStyle name="Comma 4 8" xfId="181" xr:uid="{00000000-0005-0000-0000-0000B4000000}"/>
    <cellStyle name="Comma 5" xfId="182" xr:uid="{00000000-0005-0000-0000-0000B5000000}"/>
    <cellStyle name="Comma 5 2" xfId="183" xr:uid="{00000000-0005-0000-0000-0000B6000000}"/>
    <cellStyle name="Comma 5 2 2" xfId="184" xr:uid="{00000000-0005-0000-0000-0000B7000000}"/>
    <cellStyle name="Comma 5 2 3" xfId="185" xr:uid="{00000000-0005-0000-0000-0000B8000000}"/>
    <cellStyle name="Comma 5 3" xfId="186" xr:uid="{00000000-0005-0000-0000-0000B9000000}"/>
    <cellStyle name="Comma 5 4" xfId="187" xr:uid="{00000000-0005-0000-0000-0000BA000000}"/>
    <cellStyle name="Comma 6" xfId="188" xr:uid="{00000000-0005-0000-0000-0000BB000000}"/>
    <cellStyle name="Comma 6 2" xfId="189" xr:uid="{00000000-0005-0000-0000-0000BC000000}"/>
    <cellStyle name="Comma 6 2 2" xfId="190" xr:uid="{00000000-0005-0000-0000-0000BD000000}"/>
    <cellStyle name="Comma 6 2 3" xfId="191" xr:uid="{00000000-0005-0000-0000-0000BE000000}"/>
    <cellStyle name="Comma 6 3" xfId="192" xr:uid="{00000000-0005-0000-0000-0000BF000000}"/>
    <cellStyle name="Comma 6 4" xfId="193" xr:uid="{00000000-0005-0000-0000-0000C0000000}"/>
    <cellStyle name="Comma 7" xfId="194" xr:uid="{00000000-0005-0000-0000-0000C1000000}"/>
    <cellStyle name="Comma 7 2" xfId="195" xr:uid="{00000000-0005-0000-0000-0000C2000000}"/>
    <cellStyle name="Comma 7 2 2" xfId="196" xr:uid="{00000000-0005-0000-0000-0000C3000000}"/>
    <cellStyle name="Comma 7 2 3" xfId="197" xr:uid="{00000000-0005-0000-0000-0000C4000000}"/>
    <cellStyle name="Comma 7 3" xfId="198" xr:uid="{00000000-0005-0000-0000-0000C5000000}"/>
    <cellStyle name="Comma 7 4" xfId="199" xr:uid="{00000000-0005-0000-0000-0000C6000000}"/>
    <cellStyle name="Comma 8" xfId="200" xr:uid="{00000000-0005-0000-0000-0000C7000000}"/>
    <cellStyle name="Comma 8 2" xfId="201" xr:uid="{00000000-0005-0000-0000-0000C8000000}"/>
    <cellStyle name="Comma 8 3" xfId="202" xr:uid="{00000000-0005-0000-0000-0000C9000000}"/>
    <cellStyle name="Comma 8 4" xfId="203" xr:uid="{00000000-0005-0000-0000-0000CA000000}"/>
    <cellStyle name="Comma 8 5" xfId="204" xr:uid="{00000000-0005-0000-0000-0000CB000000}"/>
    <cellStyle name="Comma 9" xfId="205" xr:uid="{00000000-0005-0000-0000-0000CC000000}"/>
    <cellStyle name="Comma 9 2" xfId="206" xr:uid="{00000000-0005-0000-0000-0000CD000000}"/>
    <cellStyle name="Comma 9 2 2" xfId="207" xr:uid="{00000000-0005-0000-0000-0000CE000000}"/>
    <cellStyle name="Comma 9 3" xfId="208" xr:uid="{00000000-0005-0000-0000-0000CF000000}"/>
    <cellStyle name="Currency [0] 2" xfId="209" xr:uid="{00000000-0005-0000-0000-0000D0000000}"/>
    <cellStyle name="Currency [0] 2 2" xfId="210" xr:uid="{00000000-0005-0000-0000-0000D1000000}"/>
    <cellStyle name="Currency [0] 2 2 2" xfId="211" xr:uid="{00000000-0005-0000-0000-0000D2000000}"/>
    <cellStyle name="Currency [0] 2 2 3" xfId="212" xr:uid="{00000000-0005-0000-0000-0000D3000000}"/>
    <cellStyle name="Currency [0] 2 3" xfId="213" xr:uid="{00000000-0005-0000-0000-0000D4000000}"/>
    <cellStyle name="Currency [0] 2 3 2" xfId="214" xr:uid="{00000000-0005-0000-0000-0000D5000000}"/>
    <cellStyle name="Currency [0] 2 3 3" xfId="215" xr:uid="{00000000-0005-0000-0000-0000D6000000}"/>
    <cellStyle name="Currency [0] 2 4" xfId="216" xr:uid="{00000000-0005-0000-0000-0000D7000000}"/>
    <cellStyle name="Currency [0] 2 4 2" xfId="217" xr:uid="{00000000-0005-0000-0000-0000D8000000}"/>
    <cellStyle name="Currency [0] 2 5" xfId="218" xr:uid="{00000000-0005-0000-0000-0000D9000000}"/>
    <cellStyle name="Currency [0] 2 6" xfId="219" xr:uid="{00000000-0005-0000-0000-0000DA000000}"/>
    <cellStyle name="Currency [0] 3" xfId="220" xr:uid="{00000000-0005-0000-0000-0000DB000000}"/>
    <cellStyle name="Currency 2" xfId="221" xr:uid="{00000000-0005-0000-0000-0000DC000000}"/>
    <cellStyle name="Currency 3" xfId="222" xr:uid="{00000000-0005-0000-0000-0000DD000000}"/>
    <cellStyle name="Normal" xfId="0" builtinId="0"/>
    <cellStyle name="Normal - Style1" xfId="223" xr:uid="{00000000-0005-0000-0000-0000DF000000}"/>
    <cellStyle name="Normal 10" xfId="224" xr:uid="{00000000-0005-0000-0000-0000E0000000}"/>
    <cellStyle name="Normal 10 2" xfId="225" xr:uid="{00000000-0005-0000-0000-0000E1000000}"/>
    <cellStyle name="Normal 10 2 2" xfId="226" xr:uid="{00000000-0005-0000-0000-0000E2000000}"/>
    <cellStyle name="Normal 10 3" xfId="227" xr:uid="{00000000-0005-0000-0000-0000E3000000}"/>
    <cellStyle name="Normal 100" xfId="228" xr:uid="{00000000-0005-0000-0000-0000E4000000}"/>
    <cellStyle name="Normal 101" xfId="229" xr:uid="{00000000-0005-0000-0000-0000E5000000}"/>
    <cellStyle name="Normal 102" xfId="230" xr:uid="{00000000-0005-0000-0000-0000E6000000}"/>
    <cellStyle name="Normal 102 2" xfId="231" xr:uid="{00000000-0005-0000-0000-0000E7000000}"/>
    <cellStyle name="Normal 103" xfId="232" xr:uid="{00000000-0005-0000-0000-0000E8000000}"/>
    <cellStyle name="Normal 104" xfId="233" xr:uid="{00000000-0005-0000-0000-0000E9000000}"/>
    <cellStyle name="Normal 105" xfId="234" xr:uid="{00000000-0005-0000-0000-0000EA000000}"/>
    <cellStyle name="Normal 106" xfId="235" xr:uid="{00000000-0005-0000-0000-0000EB000000}"/>
    <cellStyle name="Normal 107" xfId="236" xr:uid="{00000000-0005-0000-0000-0000EC000000}"/>
    <cellStyle name="Normal 108" xfId="237" xr:uid="{00000000-0005-0000-0000-0000ED000000}"/>
    <cellStyle name="Normal 11" xfId="238" xr:uid="{00000000-0005-0000-0000-0000EE000000}"/>
    <cellStyle name="Normal 11 2" xfId="239" xr:uid="{00000000-0005-0000-0000-0000EF000000}"/>
    <cellStyle name="Normal 11 3" xfId="240" xr:uid="{00000000-0005-0000-0000-0000F0000000}"/>
    <cellStyle name="Normal 112" xfId="241" xr:uid="{00000000-0005-0000-0000-0000F1000000}"/>
    <cellStyle name="Normal 12" xfId="242" xr:uid="{00000000-0005-0000-0000-0000F2000000}"/>
    <cellStyle name="Normal 12 2" xfId="243" xr:uid="{00000000-0005-0000-0000-0000F3000000}"/>
    <cellStyle name="Normal 12 3" xfId="244" xr:uid="{00000000-0005-0000-0000-0000F4000000}"/>
    <cellStyle name="Normal 13" xfId="245" xr:uid="{00000000-0005-0000-0000-0000F5000000}"/>
    <cellStyle name="Normal 13 2" xfId="246" xr:uid="{00000000-0005-0000-0000-0000F6000000}"/>
    <cellStyle name="Normal 13 2 2" xfId="247" xr:uid="{00000000-0005-0000-0000-0000F7000000}"/>
    <cellStyle name="Normal 13 2 3" xfId="248" xr:uid="{00000000-0005-0000-0000-0000F8000000}"/>
    <cellStyle name="Normal 13 2 4" xfId="249" xr:uid="{00000000-0005-0000-0000-0000F9000000}"/>
    <cellStyle name="Normal 13 3" xfId="250" xr:uid="{00000000-0005-0000-0000-0000FA000000}"/>
    <cellStyle name="Normal 13 4" xfId="251" xr:uid="{00000000-0005-0000-0000-0000FB000000}"/>
    <cellStyle name="Normal 14" xfId="252" xr:uid="{00000000-0005-0000-0000-0000FC000000}"/>
    <cellStyle name="Normal 14 2" xfId="253" xr:uid="{00000000-0005-0000-0000-0000FD000000}"/>
    <cellStyle name="Normal 14 3" xfId="254" xr:uid="{00000000-0005-0000-0000-0000FE000000}"/>
    <cellStyle name="Normal 15" xfId="255" xr:uid="{00000000-0005-0000-0000-0000FF000000}"/>
    <cellStyle name="Normal 15 2" xfId="256" xr:uid="{00000000-0005-0000-0000-000000010000}"/>
    <cellStyle name="Normal 15 2 2" xfId="257" xr:uid="{00000000-0005-0000-0000-000001010000}"/>
    <cellStyle name="Normal 15 3" xfId="258" xr:uid="{00000000-0005-0000-0000-000002010000}"/>
    <cellStyle name="Normal 15 4" xfId="259" xr:uid="{00000000-0005-0000-0000-000003010000}"/>
    <cellStyle name="Normal 15 5" xfId="260" xr:uid="{00000000-0005-0000-0000-000004010000}"/>
    <cellStyle name="Normal 16" xfId="261" xr:uid="{00000000-0005-0000-0000-000005010000}"/>
    <cellStyle name="Normal 16 2" xfId="262" xr:uid="{00000000-0005-0000-0000-000006010000}"/>
    <cellStyle name="Normal 17" xfId="263" xr:uid="{00000000-0005-0000-0000-000007010000}"/>
    <cellStyle name="Normal 17 2" xfId="264" xr:uid="{00000000-0005-0000-0000-000008010000}"/>
    <cellStyle name="Normal 18" xfId="265" xr:uid="{00000000-0005-0000-0000-000009010000}"/>
    <cellStyle name="Normal 18 2" xfId="266" xr:uid="{00000000-0005-0000-0000-00000A010000}"/>
    <cellStyle name="Normal 18 2 2" xfId="267" xr:uid="{00000000-0005-0000-0000-00000B010000}"/>
    <cellStyle name="Normal 18 3" xfId="268" xr:uid="{00000000-0005-0000-0000-00000C010000}"/>
    <cellStyle name="Normal 19" xfId="269" xr:uid="{00000000-0005-0000-0000-00000D010000}"/>
    <cellStyle name="Normal 19 2" xfId="270" xr:uid="{00000000-0005-0000-0000-00000E010000}"/>
    <cellStyle name="Normal 19 2 2" xfId="271" xr:uid="{00000000-0005-0000-0000-00000F010000}"/>
    <cellStyle name="Normal 19 3" xfId="272" xr:uid="{00000000-0005-0000-0000-000010010000}"/>
    <cellStyle name="Normal 19 4" xfId="273" xr:uid="{00000000-0005-0000-0000-000011010000}"/>
    <cellStyle name="Normal 19 5" xfId="274" xr:uid="{00000000-0005-0000-0000-000012010000}"/>
    <cellStyle name="Normal 2" xfId="275" xr:uid="{00000000-0005-0000-0000-000013010000}"/>
    <cellStyle name="Normal 2 10" xfId="276" xr:uid="{00000000-0005-0000-0000-000014010000}"/>
    <cellStyle name="Normal 2 11" xfId="277" xr:uid="{00000000-0005-0000-0000-000015010000}"/>
    <cellStyle name="Normal 2 12" xfId="278" xr:uid="{00000000-0005-0000-0000-000016010000}"/>
    <cellStyle name="Normal 2 16" xfId="279" xr:uid="{00000000-0005-0000-0000-000017010000}"/>
    <cellStyle name="Normal 2 2" xfId="280" xr:uid="{00000000-0005-0000-0000-000018010000}"/>
    <cellStyle name="Normal 2 2 2" xfId="281" xr:uid="{00000000-0005-0000-0000-000019010000}"/>
    <cellStyle name="Normal 2 2 2 2" xfId="282" xr:uid="{00000000-0005-0000-0000-00001A010000}"/>
    <cellStyle name="Normal 2 2 2 2 2" xfId="283" xr:uid="{00000000-0005-0000-0000-00001B010000}"/>
    <cellStyle name="Normal 2 2 2 3" xfId="284" xr:uid="{00000000-0005-0000-0000-00001C010000}"/>
    <cellStyle name="Normal 2 2 2 3 2" xfId="285" xr:uid="{00000000-0005-0000-0000-00001D010000}"/>
    <cellStyle name="Normal 2 2 2 3 3" xfId="286" xr:uid="{00000000-0005-0000-0000-00001E010000}"/>
    <cellStyle name="Normal 2 2 2 4" xfId="287" xr:uid="{00000000-0005-0000-0000-00001F010000}"/>
    <cellStyle name="Normal 2 2 2 5" xfId="288" xr:uid="{00000000-0005-0000-0000-000020010000}"/>
    <cellStyle name="Normal 2 2 2 6" xfId="289" xr:uid="{00000000-0005-0000-0000-000021010000}"/>
    <cellStyle name="Normal 2 2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4 3" xfId="293" xr:uid="{00000000-0005-0000-0000-000025010000}"/>
    <cellStyle name="Normal 2 2 5" xfId="294" xr:uid="{00000000-0005-0000-0000-000026010000}"/>
    <cellStyle name="Normal 2 2 5 2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3" xfId="298" xr:uid="{00000000-0005-0000-0000-00002A010000}"/>
    <cellStyle name="Normal 2 4" xfId="299" xr:uid="{00000000-0005-0000-0000-00002B010000}"/>
    <cellStyle name="Normal 2 4 2" xfId="300" xr:uid="{00000000-0005-0000-0000-00002C010000}"/>
    <cellStyle name="Normal 2 4 3" xfId="301" xr:uid="{00000000-0005-0000-0000-00002D010000}"/>
    <cellStyle name="Normal 2 4 4" xfId="302" xr:uid="{00000000-0005-0000-0000-00002E010000}"/>
    <cellStyle name="Normal 2 4 5" xfId="303" xr:uid="{00000000-0005-0000-0000-00002F010000}"/>
    <cellStyle name="Normal 2 5" xfId="304" xr:uid="{00000000-0005-0000-0000-000030010000}"/>
    <cellStyle name="Normal 2 5 2" xfId="305" xr:uid="{00000000-0005-0000-0000-000031010000}"/>
    <cellStyle name="Normal 2 6" xfId="306" xr:uid="{00000000-0005-0000-0000-000032010000}"/>
    <cellStyle name="Normal 2 6 2" xfId="307" xr:uid="{00000000-0005-0000-0000-000033010000}"/>
    <cellStyle name="Normal 2 6 3" xfId="308" xr:uid="{00000000-0005-0000-0000-000034010000}"/>
    <cellStyle name="Normal 2 7" xfId="309" xr:uid="{00000000-0005-0000-0000-000035010000}"/>
    <cellStyle name="Normal 2 7 2" xfId="310" xr:uid="{00000000-0005-0000-0000-000036010000}"/>
    <cellStyle name="Normal 2 8" xfId="311" xr:uid="{00000000-0005-0000-0000-000037010000}"/>
    <cellStyle name="Normal 2 8 2" xfId="312" xr:uid="{00000000-0005-0000-0000-000038010000}"/>
    <cellStyle name="Normal 2 9" xfId="313" xr:uid="{00000000-0005-0000-0000-000039010000}"/>
    <cellStyle name="Normal 2_Perubahan Gaji 2008" xfId="314" xr:uid="{00000000-0005-0000-0000-00003A010000}"/>
    <cellStyle name="Normal 20" xfId="315" xr:uid="{00000000-0005-0000-0000-00003B010000}"/>
    <cellStyle name="Normal 20 2" xfId="316" xr:uid="{00000000-0005-0000-0000-00003C010000}"/>
    <cellStyle name="Normal 21" xfId="317" xr:uid="{00000000-0005-0000-0000-00003D010000}"/>
    <cellStyle name="Normal 21 2" xfId="318" xr:uid="{00000000-0005-0000-0000-00003E010000}"/>
    <cellStyle name="Normal 215" xfId="319" xr:uid="{00000000-0005-0000-0000-00003F010000}"/>
    <cellStyle name="Normal 22" xfId="320" xr:uid="{00000000-0005-0000-0000-000040010000}"/>
    <cellStyle name="Normal 22 2" xfId="321" xr:uid="{00000000-0005-0000-0000-000041010000}"/>
    <cellStyle name="Normal 22 3" xfId="322" xr:uid="{00000000-0005-0000-0000-000042010000}"/>
    <cellStyle name="Normal 23" xfId="323" xr:uid="{00000000-0005-0000-0000-000043010000}"/>
    <cellStyle name="Normal 23 2" xfId="324" xr:uid="{00000000-0005-0000-0000-000044010000}"/>
    <cellStyle name="Normal 23 3" xfId="325" xr:uid="{00000000-0005-0000-0000-000045010000}"/>
    <cellStyle name="Normal 24" xfId="326" xr:uid="{00000000-0005-0000-0000-000046010000}"/>
    <cellStyle name="Normal 24 2" xfId="327" xr:uid="{00000000-0005-0000-0000-000047010000}"/>
    <cellStyle name="Normal 25" xfId="328" xr:uid="{00000000-0005-0000-0000-000048010000}"/>
    <cellStyle name="Normal 25 2" xfId="329" xr:uid="{00000000-0005-0000-0000-000049010000}"/>
    <cellStyle name="Normal 25 3" xfId="330" xr:uid="{00000000-0005-0000-0000-00004A010000}"/>
    <cellStyle name="Normal 26" xfId="331" xr:uid="{00000000-0005-0000-0000-00004B010000}"/>
    <cellStyle name="Normal 27" xfId="332" xr:uid="{00000000-0005-0000-0000-00004C010000}"/>
    <cellStyle name="Normal 27 2" xfId="333" xr:uid="{00000000-0005-0000-0000-00004D010000}"/>
    <cellStyle name="Normal 28" xfId="334" xr:uid="{00000000-0005-0000-0000-00004E010000}"/>
    <cellStyle name="Normal 28 2" xfId="335" xr:uid="{00000000-0005-0000-0000-00004F010000}"/>
    <cellStyle name="Normal 28 3" xfId="336" xr:uid="{00000000-0005-0000-0000-000050010000}"/>
    <cellStyle name="Normal 28 4" xfId="337" xr:uid="{00000000-0005-0000-0000-000051010000}"/>
    <cellStyle name="Normal 29" xfId="338" xr:uid="{00000000-0005-0000-0000-000052010000}"/>
    <cellStyle name="Normal 3" xfId="339" xr:uid="{00000000-0005-0000-0000-000053010000}"/>
    <cellStyle name="Normal 3 10" xfId="340" xr:uid="{00000000-0005-0000-0000-000054010000}"/>
    <cellStyle name="Normal 3 10 2" xfId="341" xr:uid="{00000000-0005-0000-0000-000055010000}"/>
    <cellStyle name="Normal 3 10 2 2" xfId="342" xr:uid="{00000000-0005-0000-0000-000056010000}"/>
    <cellStyle name="Normal 3 10 3" xfId="343" xr:uid="{00000000-0005-0000-0000-000057010000}"/>
    <cellStyle name="Normal 3 10 4" xfId="344" xr:uid="{00000000-0005-0000-0000-000058010000}"/>
    <cellStyle name="Normal 3 10 5" xfId="345" xr:uid="{00000000-0005-0000-0000-000059010000}"/>
    <cellStyle name="Normal 3 11" xfId="346" xr:uid="{00000000-0005-0000-0000-00005A010000}"/>
    <cellStyle name="Normal 3 11 2" xfId="347" xr:uid="{00000000-0005-0000-0000-00005B010000}"/>
    <cellStyle name="Normal 3 11 3" xfId="348" xr:uid="{00000000-0005-0000-0000-00005C010000}"/>
    <cellStyle name="Normal 3 11 4" xfId="349" xr:uid="{00000000-0005-0000-0000-00005D010000}"/>
    <cellStyle name="Normal 3 11 5" xfId="350" xr:uid="{00000000-0005-0000-0000-00005E010000}"/>
    <cellStyle name="Normal 3 12" xfId="351" xr:uid="{00000000-0005-0000-0000-00005F010000}"/>
    <cellStyle name="Normal 3 12 2" xfId="352" xr:uid="{00000000-0005-0000-0000-000060010000}"/>
    <cellStyle name="Normal 3 13" xfId="353" xr:uid="{00000000-0005-0000-0000-000061010000}"/>
    <cellStyle name="Normal 3 13 2" xfId="354" xr:uid="{00000000-0005-0000-0000-000062010000}"/>
    <cellStyle name="Normal 3 14" xfId="355" xr:uid="{00000000-0005-0000-0000-000063010000}"/>
    <cellStyle name="Normal 3 14 2" xfId="356" xr:uid="{00000000-0005-0000-0000-000064010000}"/>
    <cellStyle name="Normal 3 15" xfId="357" xr:uid="{00000000-0005-0000-0000-000065010000}"/>
    <cellStyle name="Normal 3 15 2" xfId="358" xr:uid="{00000000-0005-0000-0000-000066010000}"/>
    <cellStyle name="Normal 3 16" xfId="359" xr:uid="{00000000-0005-0000-0000-000067010000}"/>
    <cellStyle name="Normal 3 17" xfId="360" xr:uid="{00000000-0005-0000-0000-000068010000}"/>
    <cellStyle name="Normal 3 18" xfId="361" xr:uid="{00000000-0005-0000-0000-000069010000}"/>
    <cellStyle name="Normal 3 19" xfId="362" xr:uid="{00000000-0005-0000-0000-00006A010000}"/>
    <cellStyle name="Normal 3 19 2" xfId="363" xr:uid="{00000000-0005-0000-0000-00006B010000}"/>
    <cellStyle name="Normal 3 2" xfId="364" xr:uid="{00000000-0005-0000-0000-00006C010000}"/>
    <cellStyle name="Normal 3 2 10" xfId="365" xr:uid="{00000000-0005-0000-0000-00006D010000}"/>
    <cellStyle name="Normal 3 2 11" xfId="366" xr:uid="{00000000-0005-0000-0000-00006E010000}"/>
    <cellStyle name="Normal 3 2 12" xfId="367" xr:uid="{00000000-0005-0000-0000-00006F010000}"/>
    <cellStyle name="Normal 3 2 13" xfId="368" xr:uid="{00000000-0005-0000-0000-000070010000}"/>
    <cellStyle name="Normal 3 2 14" xfId="369" xr:uid="{00000000-0005-0000-0000-000071010000}"/>
    <cellStyle name="Normal 3 2 15" xfId="370" xr:uid="{00000000-0005-0000-0000-000072010000}"/>
    <cellStyle name="Normal 3 2 16" xfId="371" xr:uid="{00000000-0005-0000-0000-000073010000}"/>
    <cellStyle name="Normal 3 2 17" xfId="372" xr:uid="{00000000-0005-0000-0000-000074010000}"/>
    <cellStyle name="Normal 3 2 18" xfId="373" xr:uid="{00000000-0005-0000-0000-000075010000}"/>
    <cellStyle name="Normal 3 2 2" xfId="374" xr:uid="{00000000-0005-0000-0000-000076010000}"/>
    <cellStyle name="Normal 3 2 2 2" xfId="375" xr:uid="{00000000-0005-0000-0000-000077010000}"/>
    <cellStyle name="Normal 3 2 3" xfId="376" xr:uid="{00000000-0005-0000-0000-000078010000}"/>
    <cellStyle name="Normal 3 2 4" xfId="377" xr:uid="{00000000-0005-0000-0000-000079010000}"/>
    <cellStyle name="Normal 3 2 5" xfId="378" xr:uid="{00000000-0005-0000-0000-00007A010000}"/>
    <cellStyle name="Normal 3 2 6" xfId="379" xr:uid="{00000000-0005-0000-0000-00007B010000}"/>
    <cellStyle name="Normal 3 2 7" xfId="380" xr:uid="{00000000-0005-0000-0000-00007C010000}"/>
    <cellStyle name="Normal 3 2 8" xfId="381" xr:uid="{00000000-0005-0000-0000-00007D010000}"/>
    <cellStyle name="Normal 3 2 9" xfId="382" xr:uid="{00000000-0005-0000-0000-00007E010000}"/>
    <cellStyle name="Normal 3 20" xfId="383" xr:uid="{00000000-0005-0000-0000-00007F010000}"/>
    <cellStyle name="Normal 3 3" xfId="384" xr:uid="{00000000-0005-0000-0000-000080010000}"/>
    <cellStyle name="Normal 3 3 2" xfId="385" xr:uid="{00000000-0005-0000-0000-000081010000}"/>
    <cellStyle name="Normal 3 3 2 2" xfId="386" xr:uid="{00000000-0005-0000-0000-000082010000}"/>
    <cellStyle name="Normal 3 3 3" xfId="387" xr:uid="{00000000-0005-0000-0000-000083010000}"/>
    <cellStyle name="Normal 3 4" xfId="388" xr:uid="{00000000-0005-0000-0000-000084010000}"/>
    <cellStyle name="Normal 3 4 2" xfId="389" xr:uid="{00000000-0005-0000-0000-000085010000}"/>
    <cellStyle name="Normal 3 4 3" xfId="390" xr:uid="{00000000-0005-0000-0000-000086010000}"/>
    <cellStyle name="Normal 3 4 3 2" xfId="391" xr:uid="{00000000-0005-0000-0000-000087010000}"/>
    <cellStyle name="Normal 3 4 4" xfId="392" xr:uid="{00000000-0005-0000-0000-000088010000}"/>
    <cellStyle name="Normal 3 5" xfId="393" xr:uid="{00000000-0005-0000-0000-000089010000}"/>
    <cellStyle name="Normal 3 5 2" xfId="394" xr:uid="{00000000-0005-0000-0000-00008A010000}"/>
    <cellStyle name="Normal 3 5 2 2" xfId="395" xr:uid="{00000000-0005-0000-0000-00008B010000}"/>
    <cellStyle name="Normal 3 5 3" xfId="396" xr:uid="{00000000-0005-0000-0000-00008C010000}"/>
    <cellStyle name="Normal 3 5 4" xfId="397" xr:uid="{00000000-0005-0000-0000-00008D010000}"/>
    <cellStyle name="Normal 3 5 5" xfId="398" xr:uid="{00000000-0005-0000-0000-00008E010000}"/>
    <cellStyle name="Normal 3 6" xfId="399" xr:uid="{00000000-0005-0000-0000-00008F010000}"/>
    <cellStyle name="Normal 3 6 2" xfId="400" xr:uid="{00000000-0005-0000-0000-000090010000}"/>
    <cellStyle name="Normal 3 6 2 2" xfId="401" xr:uid="{00000000-0005-0000-0000-000091010000}"/>
    <cellStyle name="Normal 3 6 3" xfId="402" xr:uid="{00000000-0005-0000-0000-000092010000}"/>
    <cellStyle name="Normal 3 6 4" xfId="403" xr:uid="{00000000-0005-0000-0000-000093010000}"/>
    <cellStyle name="Normal 3 6 5" xfId="404" xr:uid="{00000000-0005-0000-0000-000094010000}"/>
    <cellStyle name="Normal 3 7" xfId="405" xr:uid="{00000000-0005-0000-0000-000095010000}"/>
    <cellStyle name="Normal 3 7 2" xfId="406" xr:uid="{00000000-0005-0000-0000-000096010000}"/>
    <cellStyle name="Normal 3 8" xfId="407" xr:uid="{00000000-0005-0000-0000-000097010000}"/>
    <cellStyle name="Normal 3 8 2" xfId="408" xr:uid="{00000000-0005-0000-0000-000098010000}"/>
    <cellStyle name="Normal 3 8 2 2" xfId="409" xr:uid="{00000000-0005-0000-0000-000099010000}"/>
    <cellStyle name="Normal 3 8 3" xfId="410" xr:uid="{00000000-0005-0000-0000-00009A010000}"/>
    <cellStyle name="Normal 3 8 4" xfId="411" xr:uid="{00000000-0005-0000-0000-00009B010000}"/>
    <cellStyle name="Normal 3 8 5" xfId="412" xr:uid="{00000000-0005-0000-0000-00009C010000}"/>
    <cellStyle name="Normal 3 8 6" xfId="413" xr:uid="{00000000-0005-0000-0000-00009D010000}"/>
    <cellStyle name="Normal 3 8 7" xfId="414" xr:uid="{00000000-0005-0000-0000-00009E010000}"/>
    <cellStyle name="Normal 3 9" xfId="415" xr:uid="{00000000-0005-0000-0000-00009F010000}"/>
    <cellStyle name="Normal 3 9 2" xfId="416" xr:uid="{00000000-0005-0000-0000-0000A0010000}"/>
    <cellStyle name="Normal 3 9 2 2" xfId="417" xr:uid="{00000000-0005-0000-0000-0000A1010000}"/>
    <cellStyle name="Normal 3 9 3" xfId="418" xr:uid="{00000000-0005-0000-0000-0000A2010000}"/>
    <cellStyle name="Normal 3 9 4" xfId="419" xr:uid="{00000000-0005-0000-0000-0000A3010000}"/>
    <cellStyle name="Normal 3 9 5" xfId="420" xr:uid="{00000000-0005-0000-0000-0000A4010000}"/>
    <cellStyle name="Normal 30" xfId="421" xr:uid="{00000000-0005-0000-0000-0000A5010000}"/>
    <cellStyle name="Normal 30 2" xfId="422" xr:uid="{00000000-0005-0000-0000-0000A6010000}"/>
    <cellStyle name="Normal 31" xfId="423" xr:uid="{00000000-0005-0000-0000-0000A7010000}"/>
    <cellStyle name="Normal 31 2" xfId="424" xr:uid="{00000000-0005-0000-0000-0000A8010000}"/>
    <cellStyle name="Normal 31 3" xfId="425" xr:uid="{00000000-0005-0000-0000-0000A9010000}"/>
    <cellStyle name="Normal 32" xfId="426" xr:uid="{00000000-0005-0000-0000-0000AA010000}"/>
    <cellStyle name="Normal 33" xfId="427" xr:uid="{00000000-0005-0000-0000-0000AB010000}"/>
    <cellStyle name="Normal 33 2" xfId="428" xr:uid="{00000000-0005-0000-0000-0000AC010000}"/>
    <cellStyle name="Normal 34" xfId="429" xr:uid="{00000000-0005-0000-0000-0000AD010000}"/>
    <cellStyle name="Normal 34 2" xfId="430" xr:uid="{00000000-0005-0000-0000-0000AE010000}"/>
    <cellStyle name="Normal 35" xfId="431" xr:uid="{00000000-0005-0000-0000-0000AF010000}"/>
    <cellStyle name="Normal 36" xfId="432" xr:uid="{00000000-0005-0000-0000-0000B0010000}"/>
    <cellStyle name="Normal 37" xfId="433" xr:uid="{00000000-0005-0000-0000-0000B1010000}"/>
    <cellStyle name="Normal 37 2" xfId="434" xr:uid="{00000000-0005-0000-0000-0000B2010000}"/>
    <cellStyle name="Normal 38" xfId="435" xr:uid="{00000000-0005-0000-0000-0000B3010000}"/>
    <cellStyle name="Normal 39" xfId="436" xr:uid="{00000000-0005-0000-0000-0000B4010000}"/>
    <cellStyle name="Normal 39 2" xfId="437" xr:uid="{00000000-0005-0000-0000-0000B5010000}"/>
    <cellStyle name="Normal 4" xfId="438" xr:uid="{00000000-0005-0000-0000-0000B6010000}"/>
    <cellStyle name="Normal 4 10" xfId="439" xr:uid="{00000000-0005-0000-0000-0000B7010000}"/>
    <cellStyle name="Normal 4 11" xfId="440" xr:uid="{00000000-0005-0000-0000-0000B8010000}"/>
    <cellStyle name="Normal 4 12" xfId="441" xr:uid="{00000000-0005-0000-0000-0000B9010000}"/>
    <cellStyle name="Normal 4 13" xfId="442" xr:uid="{00000000-0005-0000-0000-0000BA010000}"/>
    <cellStyle name="Normal 4 14" xfId="443" xr:uid="{00000000-0005-0000-0000-0000BB010000}"/>
    <cellStyle name="Normal 4 15" xfId="444" xr:uid="{00000000-0005-0000-0000-0000BC010000}"/>
    <cellStyle name="Normal 4 16" xfId="445" xr:uid="{00000000-0005-0000-0000-0000BD010000}"/>
    <cellStyle name="Normal 4 17" xfId="446" xr:uid="{00000000-0005-0000-0000-0000BE010000}"/>
    <cellStyle name="Normal 4 18" xfId="447" xr:uid="{00000000-0005-0000-0000-0000BF010000}"/>
    <cellStyle name="Normal 4 19" xfId="448" xr:uid="{00000000-0005-0000-0000-0000C0010000}"/>
    <cellStyle name="Normal 4 2" xfId="449" xr:uid="{00000000-0005-0000-0000-0000C1010000}"/>
    <cellStyle name="Normal 4 2 10" xfId="450" xr:uid="{00000000-0005-0000-0000-0000C2010000}"/>
    <cellStyle name="Normal 4 2 11" xfId="451" xr:uid="{00000000-0005-0000-0000-0000C3010000}"/>
    <cellStyle name="Normal 4 2 12" xfId="452" xr:uid="{00000000-0005-0000-0000-0000C4010000}"/>
    <cellStyle name="Normal 4 2 13" xfId="453" xr:uid="{00000000-0005-0000-0000-0000C5010000}"/>
    <cellStyle name="Normal 4 2 14" xfId="454" xr:uid="{00000000-0005-0000-0000-0000C6010000}"/>
    <cellStyle name="Normal 4 2 15" xfId="455" xr:uid="{00000000-0005-0000-0000-0000C7010000}"/>
    <cellStyle name="Normal 4 2 16" xfId="456" xr:uid="{00000000-0005-0000-0000-0000C8010000}"/>
    <cellStyle name="Normal 4 2 17" xfId="457" xr:uid="{00000000-0005-0000-0000-0000C9010000}"/>
    <cellStyle name="Normal 4 2 18" xfId="458" xr:uid="{00000000-0005-0000-0000-0000CA010000}"/>
    <cellStyle name="Normal 4 2 2" xfId="459" xr:uid="{00000000-0005-0000-0000-0000CB010000}"/>
    <cellStyle name="Normal 4 2 2 2" xfId="460" xr:uid="{00000000-0005-0000-0000-0000CC010000}"/>
    <cellStyle name="Normal 4 2 3" xfId="461" xr:uid="{00000000-0005-0000-0000-0000CD010000}"/>
    <cellStyle name="Normal 4 2 4" xfId="462" xr:uid="{00000000-0005-0000-0000-0000CE010000}"/>
    <cellStyle name="Normal 4 2 5" xfId="463" xr:uid="{00000000-0005-0000-0000-0000CF010000}"/>
    <cellStyle name="Normal 4 2 6" xfId="464" xr:uid="{00000000-0005-0000-0000-0000D0010000}"/>
    <cellStyle name="Normal 4 2 7" xfId="465" xr:uid="{00000000-0005-0000-0000-0000D1010000}"/>
    <cellStyle name="Normal 4 2 8" xfId="466" xr:uid="{00000000-0005-0000-0000-0000D2010000}"/>
    <cellStyle name="Normal 4 2 9" xfId="467" xr:uid="{00000000-0005-0000-0000-0000D3010000}"/>
    <cellStyle name="Normal 4 2_SPP LS Lanjutan" xfId="468" xr:uid="{00000000-0005-0000-0000-0000D4010000}"/>
    <cellStyle name="Normal 4 3" xfId="469" xr:uid="{00000000-0005-0000-0000-0000D5010000}"/>
    <cellStyle name="Normal 4 3 2" xfId="470" xr:uid="{00000000-0005-0000-0000-0000D6010000}"/>
    <cellStyle name="Normal 4 3 3" xfId="471" xr:uid="{00000000-0005-0000-0000-0000D7010000}"/>
    <cellStyle name="Normal 4 4" xfId="472" xr:uid="{00000000-0005-0000-0000-0000D8010000}"/>
    <cellStyle name="Normal 4 4 2" xfId="473" xr:uid="{00000000-0005-0000-0000-0000D9010000}"/>
    <cellStyle name="Normal 4 4 3" xfId="474" xr:uid="{00000000-0005-0000-0000-0000DA010000}"/>
    <cellStyle name="Normal 4 5" xfId="475" xr:uid="{00000000-0005-0000-0000-0000DB010000}"/>
    <cellStyle name="Normal 4 6" xfId="476" xr:uid="{00000000-0005-0000-0000-0000DC010000}"/>
    <cellStyle name="Normal 4 7" xfId="477" xr:uid="{00000000-0005-0000-0000-0000DD010000}"/>
    <cellStyle name="Normal 4 8" xfId="478" xr:uid="{00000000-0005-0000-0000-0000DE010000}"/>
    <cellStyle name="Normal 4 9" xfId="479" xr:uid="{00000000-0005-0000-0000-0000DF010000}"/>
    <cellStyle name="Normal 4_RKA PERIKANAN FIX 04 Nd" xfId="480" xr:uid="{00000000-0005-0000-0000-0000E0010000}"/>
    <cellStyle name="Normal 40" xfId="481" xr:uid="{00000000-0005-0000-0000-0000E1010000}"/>
    <cellStyle name="Normal 40 2" xfId="482" xr:uid="{00000000-0005-0000-0000-0000E2010000}"/>
    <cellStyle name="Normal 41" xfId="483" xr:uid="{00000000-0005-0000-0000-0000E3010000}"/>
    <cellStyle name="Normal 41 2" xfId="484" xr:uid="{00000000-0005-0000-0000-0000E4010000}"/>
    <cellStyle name="Normal 41 3" xfId="485" xr:uid="{00000000-0005-0000-0000-0000E5010000}"/>
    <cellStyle name="Normal 42" xfId="486" xr:uid="{00000000-0005-0000-0000-0000E6010000}"/>
    <cellStyle name="Normal 42 2" xfId="487" xr:uid="{00000000-0005-0000-0000-0000E7010000}"/>
    <cellStyle name="Normal 43" xfId="488" xr:uid="{00000000-0005-0000-0000-0000E8010000}"/>
    <cellStyle name="Normal 44" xfId="489" xr:uid="{00000000-0005-0000-0000-0000E9010000}"/>
    <cellStyle name="Normal 45" xfId="490" xr:uid="{00000000-0005-0000-0000-0000EA010000}"/>
    <cellStyle name="Normal 46" xfId="491" xr:uid="{00000000-0005-0000-0000-0000EB010000}"/>
    <cellStyle name="Normal 46 2" xfId="492" xr:uid="{00000000-0005-0000-0000-0000EC010000}"/>
    <cellStyle name="Normal 47" xfId="493" xr:uid="{00000000-0005-0000-0000-0000ED010000}"/>
    <cellStyle name="Normal 47 2" xfId="494" xr:uid="{00000000-0005-0000-0000-0000EE010000}"/>
    <cellStyle name="Normal 48" xfId="495" xr:uid="{00000000-0005-0000-0000-0000EF010000}"/>
    <cellStyle name="Normal 49" xfId="496" xr:uid="{00000000-0005-0000-0000-0000F0010000}"/>
    <cellStyle name="Normal 5" xfId="497" xr:uid="{00000000-0005-0000-0000-0000F1010000}"/>
    <cellStyle name="Normal 5 2" xfId="498" xr:uid="{00000000-0005-0000-0000-0000F2010000}"/>
    <cellStyle name="Normal 5 2 2" xfId="499" xr:uid="{00000000-0005-0000-0000-0000F3010000}"/>
    <cellStyle name="Normal 5 2 3" xfId="500" xr:uid="{00000000-0005-0000-0000-0000F4010000}"/>
    <cellStyle name="Normal 5 2 4" xfId="501" xr:uid="{00000000-0005-0000-0000-0000F5010000}"/>
    <cellStyle name="Normal 5 3" xfId="502" xr:uid="{00000000-0005-0000-0000-0000F6010000}"/>
    <cellStyle name="Normal 5 3 2" xfId="503" xr:uid="{00000000-0005-0000-0000-0000F7010000}"/>
    <cellStyle name="Normal 5 3 3" xfId="504" xr:uid="{00000000-0005-0000-0000-0000F8010000}"/>
    <cellStyle name="Normal 5 4" xfId="505" xr:uid="{00000000-0005-0000-0000-0000F9010000}"/>
    <cellStyle name="Normal 5 5" xfId="506" xr:uid="{00000000-0005-0000-0000-0000FA010000}"/>
    <cellStyle name="Normal 5 6" xfId="507" xr:uid="{00000000-0005-0000-0000-0000FB010000}"/>
    <cellStyle name="Normal 50" xfId="508" xr:uid="{00000000-0005-0000-0000-0000FC010000}"/>
    <cellStyle name="Normal 51" xfId="509" xr:uid="{00000000-0005-0000-0000-0000FD010000}"/>
    <cellStyle name="Normal 52" xfId="510" xr:uid="{00000000-0005-0000-0000-0000FE010000}"/>
    <cellStyle name="Normal 53" xfId="511" xr:uid="{00000000-0005-0000-0000-0000FF010000}"/>
    <cellStyle name="Normal 54" xfId="512" xr:uid="{00000000-0005-0000-0000-000000020000}"/>
    <cellStyle name="Normal 55" xfId="513" xr:uid="{00000000-0005-0000-0000-000001020000}"/>
    <cellStyle name="Normal 56" xfId="514" xr:uid="{00000000-0005-0000-0000-000002020000}"/>
    <cellStyle name="Normal 57" xfId="515" xr:uid="{00000000-0005-0000-0000-000003020000}"/>
    <cellStyle name="Normal 58" xfId="516" xr:uid="{00000000-0005-0000-0000-000004020000}"/>
    <cellStyle name="Normal 59" xfId="517" xr:uid="{00000000-0005-0000-0000-000005020000}"/>
    <cellStyle name="Normal 6" xfId="518" xr:uid="{00000000-0005-0000-0000-000006020000}"/>
    <cellStyle name="Normal 6 2" xfId="519" xr:uid="{00000000-0005-0000-0000-000007020000}"/>
    <cellStyle name="Normal 6 2 2" xfId="520" xr:uid="{00000000-0005-0000-0000-000008020000}"/>
    <cellStyle name="Normal 6 3" xfId="521" xr:uid="{00000000-0005-0000-0000-000009020000}"/>
    <cellStyle name="Normal 6 4" xfId="522" xr:uid="{00000000-0005-0000-0000-00000A020000}"/>
    <cellStyle name="Normal 60" xfId="523" xr:uid="{00000000-0005-0000-0000-00000B020000}"/>
    <cellStyle name="Normal 61" xfId="524" xr:uid="{00000000-0005-0000-0000-00000C020000}"/>
    <cellStyle name="Normal 62" xfId="525" xr:uid="{00000000-0005-0000-0000-00000D020000}"/>
    <cellStyle name="Normal 63" xfId="526" xr:uid="{00000000-0005-0000-0000-00000E020000}"/>
    <cellStyle name="Normal 64" xfId="527" xr:uid="{00000000-0005-0000-0000-00000F020000}"/>
    <cellStyle name="Normal 65" xfId="528" xr:uid="{00000000-0005-0000-0000-000010020000}"/>
    <cellStyle name="Normal 65 2" xfId="529" xr:uid="{00000000-0005-0000-0000-000011020000}"/>
    <cellStyle name="Normal 66" xfId="530" xr:uid="{00000000-0005-0000-0000-000012020000}"/>
    <cellStyle name="Normal 67" xfId="531" xr:uid="{00000000-0005-0000-0000-000013020000}"/>
    <cellStyle name="Normal 68" xfId="532" xr:uid="{00000000-0005-0000-0000-000014020000}"/>
    <cellStyle name="Normal 69" xfId="533" xr:uid="{00000000-0005-0000-0000-000015020000}"/>
    <cellStyle name="Normal 7" xfId="534" xr:uid="{00000000-0005-0000-0000-000016020000}"/>
    <cellStyle name="Normal 7 2" xfId="535" xr:uid="{00000000-0005-0000-0000-000017020000}"/>
    <cellStyle name="Normal 7 2 2" xfId="536" xr:uid="{00000000-0005-0000-0000-000018020000}"/>
    <cellStyle name="Normal 7 3" xfId="537" xr:uid="{00000000-0005-0000-0000-000019020000}"/>
    <cellStyle name="Normal 7 3 2" xfId="538" xr:uid="{00000000-0005-0000-0000-00001A020000}"/>
    <cellStyle name="Normal 7 4" xfId="539" xr:uid="{00000000-0005-0000-0000-00001B020000}"/>
    <cellStyle name="Normal 70" xfId="540" xr:uid="{00000000-0005-0000-0000-00001C020000}"/>
    <cellStyle name="Normal 71" xfId="541" xr:uid="{00000000-0005-0000-0000-00001D020000}"/>
    <cellStyle name="Normal 72" xfId="542" xr:uid="{00000000-0005-0000-0000-00001E020000}"/>
    <cellStyle name="Normal 73" xfId="543" xr:uid="{00000000-0005-0000-0000-00001F020000}"/>
    <cellStyle name="Normal 74" xfId="544" xr:uid="{00000000-0005-0000-0000-000020020000}"/>
    <cellStyle name="Normal 75" xfId="545" xr:uid="{00000000-0005-0000-0000-000021020000}"/>
    <cellStyle name="Normal 76" xfId="546" xr:uid="{00000000-0005-0000-0000-000022020000}"/>
    <cellStyle name="Normal 77" xfId="547" xr:uid="{00000000-0005-0000-0000-000023020000}"/>
    <cellStyle name="Normal 78" xfId="548" xr:uid="{00000000-0005-0000-0000-000024020000}"/>
    <cellStyle name="Normal 79" xfId="549" xr:uid="{00000000-0005-0000-0000-000025020000}"/>
    <cellStyle name="Normal 8" xfId="550" xr:uid="{00000000-0005-0000-0000-000026020000}"/>
    <cellStyle name="Normal 8 2" xfId="551" xr:uid="{00000000-0005-0000-0000-000027020000}"/>
    <cellStyle name="Normal 8 2 2" xfId="552" xr:uid="{00000000-0005-0000-0000-000028020000}"/>
    <cellStyle name="Normal 8 3" xfId="553" xr:uid="{00000000-0005-0000-0000-000029020000}"/>
    <cellStyle name="Normal 8 3 2" xfId="554" xr:uid="{00000000-0005-0000-0000-00002A020000}"/>
    <cellStyle name="Normal 8 4" xfId="555" xr:uid="{00000000-0005-0000-0000-00002B020000}"/>
    <cellStyle name="Normal 8 4 2" xfId="556" xr:uid="{00000000-0005-0000-0000-00002C020000}"/>
    <cellStyle name="Normal 8 5" xfId="557" xr:uid="{00000000-0005-0000-0000-00002D020000}"/>
    <cellStyle name="Normal 80" xfId="558" xr:uid="{00000000-0005-0000-0000-00002E020000}"/>
    <cellStyle name="Normal 81" xfId="559" xr:uid="{00000000-0005-0000-0000-00002F020000}"/>
    <cellStyle name="Normal 82" xfId="560" xr:uid="{00000000-0005-0000-0000-000030020000}"/>
    <cellStyle name="Normal 83" xfId="561" xr:uid="{00000000-0005-0000-0000-000031020000}"/>
    <cellStyle name="Normal 84" xfId="562" xr:uid="{00000000-0005-0000-0000-000032020000}"/>
    <cellStyle name="Normal 85" xfId="563" xr:uid="{00000000-0005-0000-0000-000033020000}"/>
    <cellStyle name="Normal 86" xfId="564" xr:uid="{00000000-0005-0000-0000-000034020000}"/>
    <cellStyle name="Normal 87" xfId="565" xr:uid="{00000000-0005-0000-0000-000035020000}"/>
    <cellStyle name="Normal 88" xfId="566" xr:uid="{00000000-0005-0000-0000-000036020000}"/>
    <cellStyle name="Normal 89" xfId="567" xr:uid="{00000000-0005-0000-0000-000037020000}"/>
    <cellStyle name="Normal 9" xfId="568" xr:uid="{00000000-0005-0000-0000-000038020000}"/>
    <cellStyle name="Normal 9 2" xfId="569" xr:uid="{00000000-0005-0000-0000-000039020000}"/>
    <cellStyle name="Normal 90" xfId="570" xr:uid="{00000000-0005-0000-0000-00003A020000}"/>
    <cellStyle name="Normal 91" xfId="571" xr:uid="{00000000-0005-0000-0000-00003B020000}"/>
    <cellStyle name="Normal 92" xfId="572" xr:uid="{00000000-0005-0000-0000-00003C020000}"/>
    <cellStyle name="Normal 93" xfId="573" xr:uid="{00000000-0005-0000-0000-00003D020000}"/>
    <cellStyle name="Normal 94" xfId="574" xr:uid="{00000000-0005-0000-0000-00003E020000}"/>
    <cellStyle name="Normal 95" xfId="575" xr:uid="{00000000-0005-0000-0000-00003F020000}"/>
    <cellStyle name="Normal 96" xfId="576" xr:uid="{00000000-0005-0000-0000-000040020000}"/>
    <cellStyle name="Normal 97" xfId="577" xr:uid="{00000000-0005-0000-0000-000041020000}"/>
    <cellStyle name="Normal 98" xfId="578" xr:uid="{00000000-0005-0000-0000-000042020000}"/>
    <cellStyle name="Normal 99" xfId="579" xr:uid="{00000000-0005-0000-0000-000043020000}"/>
    <cellStyle name="Percent 10" xfId="580" xr:uid="{00000000-0005-0000-0000-000044020000}"/>
    <cellStyle name="Percent 11" xfId="581" xr:uid="{00000000-0005-0000-0000-000045020000}"/>
    <cellStyle name="Percent 12" xfId="582" xr:uid="{00000000-0005-0000-0000-000046020000}"/>
    <cellStyle name="Percent 13" xfId="583" xr:uid="{00000000-0005-0000-0000-000047020000}"/>
    <cellStyle name="Percent 13 2" xfId="584" xr:uid="{00000000-0005-0000-0000-000048020000}"/>
    <cellStyle name="Percent 13 3" xfId="585" xr:uid="{00000000-0005-0000-0000-000049020000}"/>
    <cellStyle name="Percent 13 4" xfId="586" xr:uid="{00000000-0005-0000-0000-00004A020000}"/>
    <cellStyle name="Percent 14" xfId="587" xr:uid="{00000000-0005-0000-0000-00004B020000}"/>
    <cellStyle name="Percent 15" xfId="588" xr:uid="{00000000-0005-0000-0000-00004C020000}"/>
    <cellStyle name="Percent 16" xfId="589" xr:uid="{00000000-0005-0000-0000-00004D020000}"/>
    <cellStyle name="Percent 17" xfId="590" xr:uid="{00000000-0005-0000-0000-00004E020000}"/>
    <cellStyle name="Percent 2" xfId="591" xr:uid="{00000000-0005-0000-0000-00004F020000}"/>
    <cellStyle name="Percent 2 2" xfId="592" xr:uid="{00000000-0005-0000-0000-000050020000}"/>
    <cellStyle name="Percent 2 2 2" xfId="593" xr:uid="{00000000-0005-0000-0000-000051020000}"/>
    <cellStyle name="Percent 2 2 3" xfId="594" xr:uid="{00000000-0005-0000-0000-000052020000}"/>
    <cellStyle name="Percent 2 3" xfId="595" xr:uid="{00000000-0005-0000-0000-000053020000}"/>
    <cellStyle name="Percent 2 3 2" xfId="596" xr:uid="{00000000-0005-0000-0000-000054020000}"/>
    <cellStyle name="Percent 2 3 3" xfId="597" xr:uid="{00000000-0005-0000-0000-000055020000}"/>
    <cellStyle name="Percent 2 4" xfId="598" xr:uid="{00000000-0005-0000-0000-000056020000}"/>
    <cellStyle name="Percent 2 5" xfId="599" xr:uid="{00000000-0005-0000-0000-000057020000}"/>
    <cellStyle name="Percent 2 6" xfId="600" xr:uid="{00000000-0005-0000-0000-000058020000}"/>
    <cellStyle name="Percent 2 7" xfId="601" xr:uid="{00000000-0005-0000-0000-000059020000}"/>
    <cellStyle name="Percent 3" xfId="602" xr:uid="{00000000-0005-0000-0000-00005A020000}"/>
    <cellStyle name="Percent 4" xfId="603" xr:uid="{00000000-0005-0000-0000-00005B020000}"/>
    <cellStyle name="Percent 4 2" xfId="604" xr:uid="{00000000-0005-0000-0000-00005C020000}"/>
    <cellStyle name="Percent 4 3" xfId="605" xr:uid="{00000000-0005-0000-0000-00005D020000}"/>
    <cellStyle name="Percent 4 3 2" xfId="606" xr:uid="{00000000-0005-0000-0000-00005E020000}"/>
    <cellStyle name="Percent 5" xfId="607" xr:uid="{00000000-0005-0000-0000-00005F020000}"/>
    <cellStyle name="Percent 6" xfId="608" xr:uid="{00000000-0005-0000-0000-000060020000}"/>
    <cellStyle name="Percent 6 2" xfId="609" xr:uid="{00000000-0005-0000-0000-000061020000}"/>
    <cellStyle name="Percent 6 3" xfId="610" xr:uid="{00000000-0005-0000-0000-000062020000}"/>
    <cellStyle name="Percent 7" xfId="611" xr:uid="{00000000-0005-0000-0000-000063020000}"/>
    <cellStyle name="Percent 7 2" xfId="612" xr:uid="{00000000-0005-0000-0000-000064020000}"/>
    <cellStyle name="Percent 8" xfId="613" xr:uid="{00000000-0005-0000-0000-000065020000}"/>
    <cellStyle name="Percent 9" xfId="614" xr:uid="{00000000-0005-0000-0000-000066020000}"/>
    <cellStyle name="S10" xfId="615" xr:uid="{00000000-0005-0000-0000-000067020000}"/>
    <cellStyle name="S11" xfId="616" xr:uid="{00000000-0005-0000-0000-000068020000}"/>
    <cellStyle name="S12" xfId="617" xr:uid="{00000000-0005-0000-0000-000069020000}"/>
    <cellStyle name="S13" xfId="618" xr:uid="{00000000-0005-0000-0000-00006A020000}"/>
    <cellStyle name="S15" xfId="619" xr:uid="{00000000-0005-0000-0000-00006B020000}"/>
    <cellStyle name="S16" xfId="620" xr:uid="{00000000-0005-0000-0000-00006C020000}"/>
    <cellStyle name="S17" xfId="621" xr:uid="{00000000-0005-0000-0000-00006D020000}"/>
    <cellStyle name="S23" xfId="622" xr:uid="{00000000-0005-0000-0000-00006E020000}"/>
    <cellStyle name="S6" xfId="623" xr:uid="{00000000-0005-0000-0000-00006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15875</xdr:rowOff>
    </xdr:from>
    <xdr:to>
      <xdr:col>1</xdr:col>
      <xdr:colOff>771525</xdr:colOff>
      <xdr:row>3</xdr:row>
      <xdr:rowOff>15875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1925" y="215900"/>
          <a:ext cx="1571625" cy="40005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ysClr val="windowText" lastClr="000000"/>
              </a:solidFill>
              <a:latin typeface="+mj-lt"/>
            </a:rPr>
            <a:t>FORMAT</a:t>
          </a:r>
          <a:r>
            <a:rPr lang="en-US" sz="1000" b="1" baseline="0">
              <a:solidFill>
                <a:sysClr val="windowText" lastClr="000000"/>
              </a:solidFill>
              <a:latin typeface="+mj-lt"/>
            </a:rPr>
            <a:t> 1</a:t>
          </a:r>
          <a:endParaRPr lang="en-US" sz="1000" b="1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JOB%20KU\2011\PERENCANAAN\DINAS%20TARKIM\IKBAL\DRAINASE%20LESTARI\RAB%20lestari\DRAIN.LESTAR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Divisi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Divisi%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Divisi%2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Divisi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2018\RUP\DPU%20-%20PR\IWAN%20SETIAWAN\SUPERVISI%20PAKET%201%20BM%202018\PAKET%201%20HPS%20SUPERVISI%20BM%2020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Ardi\DAK\Asistensi%20DAK%202012\03.%20form%20RK%20Online%20AM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%20KASUBAG%20PERENCANA\00%20PERENCANAAN%20DKP2\01%20PERENCANAAN\FORMAT%20MANUAL%20MONEV\EVALUASI%202020\BAPELITBANGDA\BPK\Perbandingan%20RPJMD-DP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AA%20NADIAH%20FILE5\BAG%20PERENCANAAN\BAPPEDA\TAHUN%202010\All%20Syahri%202008\Keuangan\Keuangan%2012%20Fix\Register%20SP2D%20SPM\Data\CV.%20URASO%20JAYA%20(SD%20Burau%20Panta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Documents\PROJECTS\PROJECTS%202010\PU%20&amp;%20Penataan%20Ruang%20Lutim\Lelang%20I%202010\BoQ%20-%20Pembangunan%20Jalan%20Beton%20Solo%20-%20Tawaku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Proyek%202007\penawaran%20kontraktor%202007\Penawaran%20ACO\Pemeliharaan%20D.I.%20Belawa\Drainase%20Belaw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PPK%202016\PENGADAAN%20LANGSUNG%20BM%202016\PL%20SUPERVISI%20PUBM%202016\HPS%20SUPERVISI%20PAK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PROJECK%202012\PERENCANAAN\PU\IRIGASI\BACK%20UP%20+%20VOLUME%20D.I%20ASUL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HADI%20MULTIMAGE\HADI\PROYEK%20PU%20KOLUT_08\RAB%20PEMBUKAAN%20BADAN%20JALAN\BM%20JALAN%20LATALI\Rab%20Tambuh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Rekanan\REKANAN%202012\PU%202012\T.II%20P_65%20CV%20HALU\1-BO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My%20DOCUMENT\PERENCANAAN\PERENCANAAN%202013\CV.%20ANBUSTRA%20CONSULTANT\RAB%20ASPAL%20DALAM%20KOTA%20KEC%20MANGKUTA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PPK%20PU\PPK%20FISIK%202015\HPS%20PEMBANGUNAN%20ASPAL%202015\LESTARI%20POROS%20IDAMAN\TA@MANIA%20GROUP\Kanna\RAB\RAB%20Drain%20Desa%20Maro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AKMAL%20D\MALILI\ANGGARAN%20MULTI%20YEAR\Form%20Jembatan\Jembatan%20B.5%20M\RAB%20Jembatan%20B=5\1-BO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My%20Documents\ppip%20kalotok\rab2cob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ar\Downloads\Users\LENOVO\Downloads\ARSIP\ARSIP%202015\PPK%20FISIK%202015\PEMBUATAN%20PROTEKSI%20JALAN%20KELURAHAN%20TOMONI\PAHS2006\Copy%20of%20PAHS2006%20R2%20draft(MIS)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PEL"/>
      <sheetName val="Time Scd."/>
      <sheetName val="BD. PROTEKSI"/>
      <sheetName val="BC.DECKER"/>
      <sheetName val="DRAINASE"/>
      <sheetName val="Basic Price"/>
      <sheetName val="S N I (2)"/>
      <sheetName val="S N I"/>
      <sheetName val="Kuantitas &amp; Harga"/>
      <sheetName val="Rekap Biaya"/>
      <sheetName val="RUPI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F9">
            <v>45000</v>
          </cell>
        </row>
        <row r="11">
          <cell r="F11">
            <v>60000</v>
          </cell>
        </row>
        <row r="13">
          <cell r="F13">
            <v>70000</v>
          </cell>
        </row>
        <row r="27">
          <cell r="F27">
            <v>65000</v>
          </cell>
        </row>
        <row r="50">
          <cell r="F50">
            <v>120000</v>
          </cell>
        </row>
        <row r="53">
          <cell r="F53">
            <v>168000</v>
          </cell>
        </row>
        <row r="55">
          <cell r="F55">
            <v>225000</v>
          </cell>
        </row>
        <row r="83">
          <cell r="F83">
            <v>120000</v>
          </cell>
        </row>
        <row r="157">
          <cell r="F157">
            <v>85000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>
            <v>0</v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>
            <v>0</v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>
            <v>0</v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>
            <v>0</v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>
            <v>0</v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>
            <v>0</v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>
            <v>0</v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3"/>
    </sheetNames>
    <sheetDataSet>
      <sheetData sheetId="0">
        <row r="1">
          <cell r="A1" t="str">
            <v>ITEM PEMBAYARAN NO.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3.1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Biasa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7">
          <cell r="A17" t="str">
            <v>II.</v>
          </cell>
          <cell r="C17" t="str">
            <v>URUTAN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Tanah yang dipotong umumnya berada disisi jalan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Penggalian dilakukan dengan menggunakan Excavator</v>
          </cell>
          <cell r="R19" t="str">
            <v>(Rp.)</v>
          </cell>
          <cell r="S19" t="str">
            <v>(Rp.)</v>
          </cell>
        </row>
        <row r="20">
          <cell r="A20">
            <v>3</v>
          </cell>
          <cell r="C20" t="str">
            <v>Selanjutnya Excavator menuangkan material hasil</v>
          </cell>
        </row>
        <row r="21">
          <cell r="C21" t="str">
            <v>galian kedalam Dump Truck</v>
          </cell>
        </row>
        <row r="22">
          <cell r="A22">
            <v>4</v>
          </cell>
          <cell r="C22" t="str">
            <v>Dump Truck membuang material hasil galian keluar</v>
          </cell>
          <cell r="L22" t="str">
            <v>A.</v>
          </cell>
          <cell r="N22" t="str">
            <v>TENAGA</v>
          </cell>
        </row>
        <row r="23">
          <cell r="C23" t="str">
            <v>lokasi jalan sejauh</v>
          </cell>
          <cell r="G23" t="str">
            <v>L</v>
          </cell>
          <cell r="H23">
            <v>5</v>
          </cell>
          <cell r="I23" t="str">
            <v>Km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1.6426998315844023E-2</v>
          </cell>
          <cell r="R24">
            <v>2857.14</v>
          </cell>
          <cell r="U24">
            <v>46.934233968130592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8.2134991579220114E-3</v>
          </cell>
          <cell r="R25">
            <v>3214.29</v>
          </cell>
          <cell r="U25">
            <v>26.400568208317143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Q28" t="str">
            <v xml:space="preserve">JUMLAH HARGA TENAGA   </v>
          </cell>
          <cell r="U28">
            <v>73.334802176447738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8">
          <cell r="C38" t="str">
            <v>Waktu siklus</v>
          </cell>
          <cell r="G38" t="str">
            <v>Ts1</v>
          </cell>
          <cell r="I38" t="str">
            <v>menit</v>
          </cell>
          <cell r="Q38" t="str">
            <v xml:space="preserve">JUMLAH HARGA BAHAN   </v>
          </cell>
          <cell r="U38">
            <v>0</v>
          </cell>
        </row>
        <row r="39">
          <cell r="C39" t="str">
            <v>- Menggali / memuat</v>
          </cell>
          <cell r="G39" t="str">
            <v>T1</v>
          </cell>
          <cell r="H39">
            <v>0.317</v>
          </cell>
          <cell r="I39" t="str">
            <v>menit</v>
          </cell>
        </row>
        <row r="40">
          <cell r="C40" t="str">
            <v>- Lain-lain</v>
          </cell>
          <cell r="G40" t="str">
            <v>T2</v>
          </cell>
          <cell r="I40" t="str">
            <v>menit</v>
          </cell>
        </row>
        <row r="41">
          <cell r="G41" t="str">
            <v>Ts1</v>
          </cell>
          <cell r="H41">
            <v>0.317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3">
          <cell r="C43" t="str">
            <v>Kap. Prod. / jam =</v>
          </cell>
          <cell r="D43" t="str">
            <v>V  x Fb x Fa x 60</v>
          </cell>
          <cell r="G43" t="str">
            <v>Q1</v>
          </cell>
          <cell r="H43">
            <v>121.75078864353311</v>
          </cell>
          <cell r="I43" t="str">
            <v>M3/Jam</v>
          </cell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8.2134991579220114E-3</v>
          </cell>
          <cell r="R43">
            <v>238185.05650827778</v>
          </cell>
          <cell r="U43">
            <v>1956.3327610603462</v>
          </cell>
        </row>
        <row r="44">
          <cell r="D44" t="str">
            <v>Ts1 x Fh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5.7658071071694475E-2</v>
          </cell>
          <cell r="R44">
            <v>153645.58193291764</v>
          </cell>
          <cell r="U44">
            <v>8858.9078829400223</v>
          </cell>
        </row>
        <row r="45"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75</v>
          </cell>
          <cell r="U45">
            <v>75</v>
          </cell>
        </row>
        <row r="46">
          <cell r="C46" t="str">
            <v>Koefisien Alat / M3</v>
          </cell>
          <cell r="D46" t="str">
            <v xml:space="preserve"> =  1  :  Q1</v>
          </cell>
          <cell r="G46" t="str">
            <v>(E10)</v>
          </cell>
          <cell r="H46">
            <v>8.2134991579220114E-3</v>
          </cell>
          <cell r="I46" t="str">
            <v>Jam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(E08)</v>
          </cell>
          <cell r="Q50" t="str">
            <v xml:space="preserve">JUMLAH HARGA PERALATAN   </v>
          </cell>
          <cell r="U50">
            <v>10890.240644000369</v>
          </cell>
        </row>
        <row r="51">
          <cell r="C51" t="str">
            <v>Kapasitas bak</v>
          </cell>
          <cell r="G51" t="str">
            <v>V</v>
          </cell>
          <cell r="H51">
            <v>6.666666666666667</v>
          </cell>
          <cell r="I51" t="str">
            <v>M3</v>
          </cell>
        </row>
        <row r="52">
          <cell r="C52" t="str">
            <v>Faktor 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D.</v>
          </cell>
          <cell r="N52" t="str">
            <v>JUMLAH HARGA TENAGA, BAHAN DAN PERALATAN  ( A + B + C )</v>
          </cell>
          <cell r="U52">
            <v>10963.575446176816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1096.3575446176817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12059.932990794498</v>
          </cell>
        </row>
        <row r="55">
          <cell r="C55" t="str">
            <v>Waktu  siklus</v>
          </cell>
          <cell r="G55" t="str">
            <v>Ts2</v>
          </cell>
          <cell r="I55" t="str">
            <v>menit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- Waktu tempuh isi</v>
          </cell>
          <cell r="E56" t="str">
            <v>=   (L  :  v1)  x  60</v>
          </cell>
          <cell r="G56" t="str">
            <v>T1</v>
          </cell>
          <cell r="H56">
            <v>6.6666666666666661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kosong</v>
          </cell>
          <cell r="E57" t="str">
            <v>=   (L  :  v2)  x  60</v>
          </cell>
          <cell r="G57" t="str">
            <v>T2</v>
          </cell>
          <cell r="H57">
            <v>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Muat</v>
          </cell>
          <cell r="E58" t="str">
            <v>=   (V  :  Q1) x 60</v>
          </cell>
          <cell r="G58" t="str">
            <v>T3</v>
          </cell>
          <cell r="H58">
            <v>3.2853996631688047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</v>
          </cell>
          <cell r="G59" t="str">
            <v>T4</v>
          </cell>
          <cell r="H59">
            <v>1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15.952066329835471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3.1 (1)</v>
          </cell>
          <cell r="J62" t="str">
            <v>Analisa EI-311</v>
          </cell>
        </row>
        <row r="63">
          <cell r="A63" t="str">
            <v>JENIS PEKERJAAN</v>
          </cell>
          <cell r="D63" t="str">
            <v>:  Galian Biasa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Kapasitas Produksi / Jam   =</v>
          </cell>
          <cell r="E70" t="str">
            <v>V x Fa x 60</v>
          </cell>
          <cell r="G70" t="str">
            <v>Q2</v>
          </cell>
          <cell r="H70">
            <v>17.343625643607776</v>
          </cell>
          <cell r="I70" t="str">
            <v xml:space="preserve">M3/Jam </v>
          </cell>
        </row>
        <row r="71">
          <cell r="E71" t="str">
            <v xml:space="preserve">    Fk x Ts2</v>
          </cell>
        </row>
        <row r="74">
          <cell r="C74" t="str">
            <v>Koefisien Alat / M3</v>
          </cell>
          <cell r="D74" t="str">
            <v xml:space="preserve"> =  1  :  Q2</v>
          </cell>
          <cell r="G74" t="str">
            <v>(E08)</v>
          </cell>
          <cell r="H74">
            <v>5.7658071071694475E-2</v>
          </cell>
          <cell r="I74" t="str">
            <v>Jam</v>
          </cell>
        </row>
        <row r="77">
          <cell r="A77" t="str">
            <v>2.d.</v>
          </cell>
          <cell r="C77" t="str">
            <v>ALAT  BANTU</v>
          </cell>
        </row>
        <row r="78">
          <cell r="C78" t="str">
            <v>Diperlukan alat-alat bantu kecil</v>
          </cell>
          <cell r="J78" t="str">
            <v>Lump Sump</v>
          </cell>
        </row>
        <row r="79">
          <cell r="C79" t="str">
            <v>- Sekop</v>
          </cell>
        </row>
        <row r="80">
          <cell r="C80" t="str">
            <v>- Keranjang</v>
          </cell>
        </row>
        <row r="82">
          <cell r="A82" t="str">
            <v xml:space="preserve">   3.</v>
          </cell>
          <cell r="C82" t="str">
            <v>TENAGA</v>
          </cell>
        </row>
        <row r="83">
          <cell r="C83" t="str">
            <v>Produksi menentukan : EXCAVATOR</v>
          </cell>
          <cell r="G83" t="str">
            <v>Q1</v>
          </cell>
          <cell r="H83">
            <v>121.75078864353311</v>
          </cell>
          <cell r="I83" t="str">
            <v>M3/Jam</v>
          </cell>
        </row>
        <row r="84">
          <cell r="C84" t="str">
            <v>Produksi Galian / hari  =  Tk x Q1</v>
          </cell>
          <cell r="G84" t="str">
            <v>Qt</v>
          </cell>
          <cell r="H84">
            <v>852.25552050473175</v>
          </cell>
          <cell r="I84" t="str">
            <v>M3</v>
          </cell>
        </row>
        <row r="85">
          <cell r="C85" t="str">
            <v>Kebutuhan tenaga :</v>
          </cell>
        </row>
        <row r="86">
          <cell r="D86" t="str">
            <v>- Pekerja</v>
          </cell>
          <cell r="G86" t="str">
            <v>P</v>
          </cell>
          <cell r="H86">
            <v>2</v>
          </cell>
          <cell r="I86" t="str">
            <v>orang</v>
          </cell>
        </row>
        <row r="87">
          <cell r="D87" t="str">
            <v>- Mandor</v>
          </cell>
          <cell r="G87" t="str">
            <v>M</v>
          </cell>
          <cell r="H87">
            <v>1</v>
          </cell>
          <cell r="I87" t="str">
            <v>orang</v>
          </cell>
        </row>
        <row r="89">
          <cell r="C89" t="str">
            <v>Koefisien tenaga / M3   :</v>
          </cell>
        </row>
        <row r="90">
          <cell r="D90" t="str">
            <v>- Pekerja</v>
          </cell>
          <cell r="E90" t="str">
            <v>= (Tk x P) : Qt</v>
          </cell>
          <cell r="G90" t="str">
            <v>(L01)</v>
          </cell>
          <cell r="H90">
            <v>1.6426998315844023E-2</v>
          </cell>
          <cell r="I90" t="str">
            <v>Jam</v>
          </cell>
        </row>
        <row r="91">
          <cell r="D91" t="str">
            <v>- Mandor</v>
          </cell>
          <cell r="E91" t="str">
            <v>= (Tk x M) : Qt</v>
          </cell>
          <cell r="G91" t="str">
            <v>(L03)</v>
          </cell>
          <cell r="H91">
            <v>8.2134991579220114E-3</v>
          </cell>
          <cell r="I91" t="str">
            <v>Jam</v>
          </cell>
        </row>
        <row r="93">
          <cell r="A93" t="str">
            <v>4.</v>
          </cell>
          <cell r="C93" t="str">
            <v>HARGA DASAR SATUAN UPAH, BAHAN DAN ALAT</v>
          </cell>
        </row>
        <row r="94">
          <cell r="C94" t="str">
            <v>Lihat lampiran.</v>
          </cell>
        </row>
        <row r="96">
          <cell r="A96" t="str">
            <v>5.</v>
          </cell>
          <cell r="C96" t="str">
            <v>ANALISA HARGA SATUAN PEKERJAAN</v>
          </cell>
        </row>
        <row r="97">
          <cell r="C97" t="str">
            <v>Lihat perhitungan dalam FORMULIR STANDAR UNTUK</v>
          </cell>
        </row>
        <row r="98">
          <cell r="C98" t="str">
            <v>PEREKEMAN ANALISA MASING-MASING HARGA</v>
          </cell>
        </row>
        <row r="99">
          <cell r="C99" t="str">
            <v>SATUAN.</v>
          </cell>
        </row>
        <row r="100">
          <cell r="C100" t="str">
            <v>Didapat Harga Satuan Pekerjaan :</v>
          </cell>
        </row>
        <row r="102">
          <cell r="C102" t="str">
            <v xml:space="preserve">Rp.  </v>
          </cell>
          <cell r="D102">
            <v>12059.932990794498</v>
          </cell>
          <cell r="E102" t="str">
            <v xml:space="preserve"> / M3</v>
          </cell>
        </row>
        <row r="105">
          <cell r="A105" t="str">
            <v>6.</v>
          </cell>
          <cell r="C105" t="str">
            <v>WAKTU PELAKSANAAN YANG DIPERLUKAN</v>
          </cell>
        </row>
        <row r="106">
          <cell r="C106" t="str">
            <v>Masa Pelaksanaan :</v>
          </cell>
          <cell r="D106" t="str">
            <v>. . . . . . . . . . . .</v>
          </cell>
          <cell r="E106" t="str">
            <v>bulan</v>
          </cell>
        </row>
        <row r="108">
          <cell r="A108" t="str">
            <v>7.</v>
          </cell>
          <cell r="C108" t="str">
            <v>VOLUME PEKERJAAN YANG DIPERLUKAN</v>
          </cell>
        </row>
        <row r="109">
          <cell r="C109" t="str">
            <v>Volume pekerjaan  :</v>
          </cell>
          <cell r="D109">
            <v>0</v>
          </cell>
          <cell r="E109" t="str">
            <v>M3</v>
          </cell>
        </row>
        <row r="121">
          <cell r="A121" t="str">
            <v>ITEM PEMBAYARAN NO.</v>
          </cell>
          <cell r="D121" t="str">
            <v>:  3.1 (2)</v>
          </cell>
          <cell r="J121" t="str">
            <v>Analisa EI-312</v>
          </cell>
          <cell r="T121" t="str">
            <v>Analisa EI-312</v>
          </cell>
        </row>
        <row r="122">
          <cell r="A122" t="str">
            <v>JENIS PEKERJAAN</v>
          </cell>
          <cell r="D122" t="str">
            <v>:  Galian Batu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  <cell r="L123" t="str">
            <v>FORMULIR STANDAR UNTUK</v>
          </cell>
        </row>
        <row r="124">
          <cell r="L124" t="str">
            <v>PEREKAMAN ANALISA MASING-MASING HARGA SATUAN</v>
          </cell>
        </row>
        <row r="125">
          <cell r="L125">
            <v>0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8">
          <cell r="L128" t="str">
            <v>PROYEK</v>
          </cell>
          <cell r="O128" t="str">
            <v>:</v>
          </cell>
        </row>
        <row r="129">
          <cell r="A129" t="str">
            <v>I.</v>
          </cell>
          <cell r="C129" t="str">
            <v>ASUMSI</v>
          </cell>
          <cell r="L129" t="str">
            <v>No. PAKET KONTRAK</v>
          </cell>
          <cell r="O129" t="str">
            <v>:</v>
          </cell>
        </row>
        <row r="130">
          <cell r="A130">
            <v>1</v>
          </cell>
          <cell r="C130" t="str">
            <v>Pekerjaan dilakukan secara manual</v>
          </cell>
          <cell r="L130" t="str">
            <v>NAMA PAKET</v>
          </cell>
          <cell r="O130" t="str">
            <v>:</v>
          </cell>
        </row>
        <row r="131">
          <cell r="A131">
            <v>2</v>
          </cell>
          <cell r="C131" t="str">
            <v>Lokasi pekerjaan : sepanjang jalan</v>
          </cell>
          <cell r="L131" t="str">
            <v>PROP / KAB / KODYA</v>
          </cell>
          <cell r="O131" t="str">
            <v>:</v>
          </cell>
        </row>
        <row r="132">
          <cell r="A132">
            <v>3</v>
          </cell>
          <cell r="C132" t="str">
            <v>Kondisi Jalan   :  sedang / baik</v>
          </cell>
          <cell r="L132" t="str">
            <v>ITEM PEMBAYARAN NO.</v>
          </cell>
          <cell r="O132" t="str">
            <v>:  3.1 (2)</v>
          </cell>
          <cell r="R132" t="str">
            <v>PERKIRAAN VOL. PEK.</v>
          </cell>
          <cell r="T132" t="str">
            <v>:</v>
          </cell>
          <cell r="U132">
            <v>0</v>
          </cell>
        </row>
        <row r="133">
          <cell r="A133">
            <v>4</v>
          </cell>
          <cell r="C133" t="str">
            <v>Jam kerja efektif per-hari</v>
          </cell>
          <cell r="G133" t="str">
            <v>Tk</v>
          </cell>
          <cell r="H133">
            <v>7</v>
          </cell>
          <cell r="I133" t="str">
            <v>Jam</v>
          </cell>
          <cell r="L133" t="str">
            <v>JENIS PEKERJAAN</v>
          </cell>
          <cell r="O133" t="str">
            <v>:  Galian Batu</v>
          </cell>
          <cell r="R133" t="str">
            <v>TOTAL HARGA (Rp.)</v>
          </cell>
          <cell r="T133" t="str">
            <v>:</v>
          </cell>
          <cell r="U133">
            <v>0</v>
          </cell>
        </row>
        <row r="134">
          <cell r="A134">
            <v>5</v>
          </cell>
          <cell r="C134" t="str">
            <v>Faktor pengembangan bahan</v>
          </cell>
          <cell r="G134" t="str">
            <v>Fk</v>
          </cell>
          <cell r="H134">
            <v>1.2</v>
          </cell>
          <cell r="I134" t="str">
            <v>-</v>
          </cell>
          <cell r="L134" t="str">
            <v>SATUAN PEMBAYARAN</v>
          </cell>
          <cell r="O134" t="str">
            <v>:  M3</v>
          </cell>
          <cell r="R134" t="str">
            <v>% THD. BIAYA PROYEK</v>
          </cell>
          <cell r="T134" t="str">
            <v>:</v>
          </cell>
          <cell r="U134" t="e">
            <v>#DIV/0!</v>
          </cell>
        </row>
        <row r="137">
          <cell r="A137" t="str">
            <v>II.</v>
          </cell>
          <cell r="C137" t="str">
            <v>URUTAN KERJA</v>
          </cell>
          <cell r="Q137" t="str">
            <v>PERKIRAAN</v>
          </cell>
          <cell r="R137" t="str">
            <v>HARGA</v>
          </cell>
          <cell r="S137" t="str">
            <v>JUMLAH</v>
          </cell>
        </row>
        <row r="138">
          <cell r="A138">
            <v>1</v>
          </cell>
          <cell r="C138" t="str">
            <v>Batu yg dipotong umumnya berada disisi jalan</v>
          </cell>
          <cell r="L138" t="str">
            <v>NO.</v>
          </cell>
          <cell r="N138" t="str">
            <v>KOMPONEN</v>
          </cell>
          <cell r="P138" t="str">
            <v>SATUAN</v>
          </cell>
          <cell r="Q138" t="str">
            <v>KUANTITAS</v>
          </cell>
          <cell r="R138" t="str">
            <v>SATUAN</v>
          </cell>
          <cell r="S138" t="str">
            <v>HARGA</v>
          </cell>
        </row>
        <row r="139">
          <cell r="A139">
            <v>2</v>
          </cell>
          <cell r="C139" t="str">
            <v>Penggalian dilakukan dengan Excavator, Compresor</v>
          </cell>
          <cell r="R139" t="str">
            <v>(Rp.)</v>
          </cell>
          <cell r="S139" t="str">
            <v>(Rp.)</v>
          </cell>
        </row>
        <row r="140">
          <cell r="C140" t="str">
            <v>dan Jack Hammer, dimuat ke dlm Truk dengan Loader.</v>
          </cell>
        </row>
        <row r="141">
          <cell r="A141">
            <v>3</v>
          </cell>
          <cell r="C141" t="str">
            <v>Dump Truck membuang material hasil galian keluar</v>
          </cell>
        </row>
        <row r="142">
          <cell r="C142" t="str">
            <v>lokasi jalan sejauh :</v>
          </cell>
          <cell r="G142" t="str">
            <v>L</v>
          </cell>
          <cell r="H142">
            <v>5</v>
          </cell>
          <cell r="I142" t="str">
            <v>Km</v>
          </cell>
          <cell r="L142" t="str">
            <v>A.</v>
          </cell>
          <cell r="N142" t="str">
            <v>TENAGA</v>
          </cell>
        </row>
        <row r="144">
          <cell r="L144" t="str">
            <v>1.</v>
          </cell>
          <cell r="N144" t="str">
            <v>Pekerja</v>
          </cell>
          <cell r="O144" t="str">
            <v>(L01)</v>
          </cell>
          <cell r="P144" t="str">
            <v>Jam</v>
          </cell>
          <cell r="Q144">
            <v>1</v>
          </cell>
          <cell r="R144">
            <v>2857.14</v>
          </cell>
          <cell r="U144">
            <v>2857.14</v>
          </cell>
        </row>
        <row r="145">
          <cell r="L145" t="str">
            <v>2.</v>
          </cell>
          <cell r="N145" t="str">
            <v>Mandor</v>
          </cell>
          <cell r="O145" t="str">
            <v>(L03)</v>
          </cell>
          <cell r="P145" t="str">
            <v>Jam</v>
          </cell>
          <cell r="Q145">
            <v>0.125</v>
          </cell>
          <cell r="R145">
            <v>3214.29</v>
          </cell>
          <cell r="U145">
            <v>401.78625</v>
          </cell>
        </row>
        <row r="146">
          <cell r="A146" t="str">
            <v>III.</v>
          </cell>
          <cell r="C146" t="str">
            <v>PEMAKAIAN BAHAN, ALAT DAN TENAGA</v>
          </cell>
        </row>
        <row r="148">
          <cell r="A148" t="str">
            <v xml:space="preserve">   1.</v>
          </cell>
          <cell r="C148" t="str">
            <v>BAHAN</v>
          </cell>
          <cell r="Q148" t="str">
            <v xml:space="preserve">JUMLAH HARGA TENAGA   </v>
          </cell>
          <cell r="U148">
            <v>3258.92625</v>
          </cell>
        </row>
        <row r="149">
          <cell r="C149" t="str">
            <v>Tidak ada bahan yang diperlukan</v>
          </cell>
        </row>
        <row r="150">
          <cell r="L150" t="str">
            <v>B.</v>
          </cell>
          <cell r="N150" t="str">
            <v>BAHAN</v>
          </cell>
        </row>
        <row r="152">
          <cell r="A152" t="str">
            <v xml:space="preserve">   2.</v>
          </cell>
          <cell r="C152" t="str">
            <v>ALAT</v>
          </cell>
        </row>
        <row r="153">
          <cell r="A153" t="str">
            <v xml:space="preserve">   2.a.</v>
          </cell>
          <cell r="C153" t="str">
            <v>COMPRESSOR, EXCAVATOR, JACK HAMMER &amp; LOADER</v>
          </cell>
          <cell r="J153" t="str">
            <v xml:space="preserve"> (E05/26/10/15)</v>
          </cell>
        </row>
        <row r="154">
          <cell r="C154" t="str">
            <v>Produksi per jam</v>
          </cell>
          <cell r="G154" t="str">
            <v>Q1</v>
          </cell>
          <cell r="H154">
            <v>8</v>
          </cell>
          <cell r="I154" t="str">
            <v>M3 / Jam</v>
          </cell>
        </row>
        <row r="156">
          <cell r="C156" t="str">
            <v>Koefisien Alat / m3</v>
          </cell>
          <cell r="D156" t="str">
            <v xml:space="preserve"> =  1  :  Q1</v>
          </cell>
          <cell r="G156" t="str">
            <v>(E05/26)</v>
          </cell>
          <cell r="H156">
            <v>0.125</v>
          </cell>
          <cell r="I156" t="str">
            <v>Jam</v>
          </cell>
        </row>
        <row r="158">
          <cell r="Q158" t="str">
            <v xml:space="preserve">JUMLAH HARGA BAHAN   </v>
          </cell>
          <cell r="U158">
            <v>0</v>
          </cell>
        </row>
        <row r="159">
          <cell r="A159" t="str">
            <v xml:space="preserve">   2.b.</v>
          </cell>
          <cell r="C159" t="str">
            <v>DUMP TRUCK</v>
          </cell>
          <cell r="G159" t="str">
            <v>(E08)</v>
          </cell>
        </row>
        <row r="160">
          <cell r="C160" t="str">
            <v>Kapasitas bak</v>
          </cell>
          <cell r="G160" t="str">
            <v>V</v>
          </cell>
          <cell r="H160">
            <v>4</v>
          </cell>
          <cell r="I160" t="str">
            <v>M3</v>
          </cell>
          <cell r="L160" t="str">
            <v>C.</v>
          </cell>
          <cell r="N160" t="str">
            <v>PERALATAN</v>
          </cell>
        </row>
        <row r="161">
          <cell r="C161" t="str">
            <v>Faktor  efisiensi alat</v>
          </cell>
          <cell r="G161" t="str">
            <v>Fa</v>
          </cell>
          <cell r="H161">
            <v>0.83</v>
          </cell>
          <cell r="I161" t="str">
            <v>-</v>
          </cell>
          <cell r="L161" t="str">
            <v>1.</v>
          </cell>
          <cell r="N161" t="str">
            <v>Compressor</v>
          </cell>
          <cell r="O161" t="str">
            <v>(E05)</v>
          </cell>
          <cell r="P161" t="str">
            <v>Jam</v>
          </cell>
          <cell r="Q161">
            <v>0.125</v>
          </cell>
          <cell r="R161">
            <v>53840.365312835944</v>
          </cell>
          <cell r="U161">
            <v>6730.045664104493</v>
          </cell>
        </row>
        <row r="162">
          <cell r="C162" t="str">
            <v>Kecepatan rata-rata bermuatan</v>
          </cell>
          <cell r="G162" t="str">
            <v>v1</v>
          </cell>
          <cell r="H162">
            <v>45</v>
          </cell>
          <cell r="I162" t="str">
            <v>KM/Jam</v>
          </cell>
          <cell r="L162" t="str">
            <v>2.</v>
          </cell>
          <cell r="N162" t="str">
            <v>Jack Hammer</v>
          </cell>
          <cell r="O162" t="str">
            <v>(E26)</v>
          </cell>
          <cell r="P162" t="str">
            <v>Jam</v>
          </cell>
          <cell r="Q162">
            <v>0.125</v>
          </cell>
          <cell r="R162">
            <v>16417.550326811437</v>
          </cell>
          <cell r="U162">
            <v>2052.1937908514296</v>
          </cell>
        </row>
        <row r="163">
          <cell r="C163" t="str">
            <v>Kecepatan rata-rata kosong</v>
          </cell>
          <cell r="G163" t="str">
            <v>v2</v>
          </cell>
          <cell r="H163">
            <v>60</v>
          </cell>
          <cell r="I163" t="str">
            <v>KM/Jam</v>
          </cell>
          <cell r="L163" t="str">
            <v>3.</v>
          </cell>
          <cell r="N163" t="str">
            <v>Wheel Loader</v>
          </cell>
          <cell r="O163" t="str">
            <v>(E15)</v>
          </cell>
          <cell r="P163" t="str">
            <v>Jam</v>
          </cell>
          <cell r="Q163">
            <v>0.125</v>
          </cell>
          <cell r="R163">
            <v>163808.13869490434</v>
          </cell>
          <cell r="U163">
            <v>20476.017336863042</v>
          </cell>
        </row>
        <row r="164">
          <cell r="C164" t="str">
            <v>Waktu  siklus</v>
          </cell>
          <cell r="G164" t="str">
            <v>Ts1</v>
          </cell>
          <cell r="I164" t="str">
            <v>menit</v>
          </cell>
          <cell r="L164" t="str">
            <v>4.</v>
          </cell>
          <cell r="N164" t="str">
            <v>Excavator</v>
          </cell>
          <cell r="O164" t="str">
            <v>(E10)</v>
          </cell>
          <cell r="P164" t="str">
            <v>Jam</v>
          </cell>
          <cell r="Q164">
            <v>0.125</v>
          </cell>
          <cell r="R164">
            <v>238185.05650827778</v>
          </cell>
          <cell r="U164">
            <v>29773.132063534722</v>
          </cell>
        </row>
        <row r="165">
          <cell r="C165" t="str">
            <v>- Waktu tempuh isi</v>
          </cell>
          <cell r="E165" t="str">
            <v>=   (L  :  v1)  x  60</v>
          </cell>
          <cell r="G165" t="str">
            <v>T1</v>
          </cell>
          <cell r="H165">
            <v>6.6666666666666661</v>
          </cell>
          <cell r="I165" t="str">
            <v>menit</v>
          </cell>
          <cell r="L165">
            <v>5</v>
          </cell>
          <cell r="N165" t="str">
            <v>Dump Truck</v>
          </cell>
          <cell r="O165" t="str">
            <v>(E08)</v>
          </cell>
          <cell r="P165" t="str">
            <v>Jam</v>
          </cell>
          <cell r="Q165">
            <v>0.26305220883534136</v>
          </cell>
          <cell r="R165">
            <v>153645.58193291764</v>
          </cell>
          <cell r="U165">
            <v>40416.809705245403</v>
          </cell>
        </row>
        <row r="166">
          <cell r="C166" t="str">
            <v>- Waktu tempuh kosong</v>
          </cell>
          <cell r="E166" t="str">
            <v>=   (L  :  v2)  x  60</v>
          </cell>
          <cell r="G166" t="str">
            <v>T2</v>
          </cell>
          <cell r="H166">
            <v>5</v>
          </cell>
          <cell r="I166" t="str">
            <v>menit</v>
          </cell>
          <cell r="N166" t="str">
            <v>Alat  bantu</v>
          </cell>
          <cell r="P166" t="str">
            <v>Ls</v>
          </cell>
          <cell r="Q166">
            <v>1</v>
          </cell>
          <cell r="R166">
            <v>225</v>
          </cell>
          <cell r="U166">
            <v>225</v>
          </cell>
        </row>
        <row r="167">
          <cell r="C167" t="str">
            <v>- Muat</v>
          </cell>
          <cell r="E167" t="str">
            <v>=   (V  :  Q1) x 60</v>
          </cell>
          <cell r="G167" t="str">
            <v>T3</v>
          </cell>
          <cell r="H167">
            <v>30</v>
          </cell>
          <cell r="I167" t="str">
            <v>menit</v>
          </cell>
        </row>
        <row r="168">
          <cell r="C168" t="str">
            <v>- Lain-lain</v>
          </cell>
          <cell r="G168" t="str">
            <v>T4</v>
          </cell>
          <cell r="H168">
            <v>2</v>
          </cell>
          <cell r="I168" t="str">
            <v>menit</v>
          </cell>
        </row>
        <row r="169">
          <cell r="G169" t="str">
            <v>Ts1</v>
          </cell>
          <cell r="H169">
            <v>43.666666666666664</v>
          </cell>
          <cell r="I169" t="str">
            <v>menit</v>
          </cell>
        </row>
        <row r="170">
          <cell r="Q170" t="str">
            <v xml:space="preserve">JUMLAH HARGA PERALATAN   </v>
          </cell>
          <cell r="U170">
            <v>99673.198560599092</v>
          </cell>
        </row>
        <row r="172">
          <cell r="C172" t="str">
            <v>Kapasitas Produksi / Jam   =</v>
          </cell>
          <cell r="E172" t="str">
            <v>V x Fa x 60</v>
          </cell>
          <cell r="G172" t="str">
            <v>Q2</v>
          </cell>
          <cell r="H172">
            <v>3.8015267175572518</v>
          </cell>
          <cell r="I172" t="str">
            <v xml:space="preserve">M3 / Jam </v>
          </cell>
          <cell r="L172" t="str">
            <v>D.</v>
          </cell>
          <cell r="N172" t="str">
            <v>JUMLAH HARGA TENAGA, BAHAN DAN PERALATAN  ( A + B + C )</v>
          </cell>
          <cell r="U172">
            <v>102932.1248105991</v>
          </cell>
        </row>
        <row r="173">
          <cell r="E173" t="str">
            <v xml:space="preserve">    Fk x Ts1</v>
          </cell>
          <cell r="L173" t="str">
            <v>E.</v>
          </cell>
          <cell r="N173" t="str">
            <v>OVERHEAD &amp; PROFIT</v>
          </cell>
          <cell r="P173">
            <v>10</v>
          </cell>
          <cell r="Q173" t="str">
            <v>%  x  D</v>
          </cell>
          <cell r="U173">
            <v>10293.212481059911</v>
          </cell>
        </row>
        <row r="174">
          <cell r="L174" t="str">
            <v>F.</v>
          </cell>
          <cell r="N174" t="str">
            <v>HARGA SATUAN PEKERJAAN  ( D + E )</v>
          </cell>
          <cell r="U174">
            <v>113225.337291659</v>
          </cell>
        </row>
        <row r="175">
          <cell r="L175" t="str">
            <v>Note: 1</v>
          </cell>
          <cell r="N175" t="str">
            <v>SATUAN dapat berdasarkan atas jam operasi untuk Tenaga Kerja dan Peralatan, volume dan/atau ukuran</v>
          </cell>
        </row>
        <row r="176">
          <cell r="C176" t="str">
            <v>Koefisien Alat / m3</v>
          </cell>
          <cell r="D176" t="str">
            <v xml:space="preserve"> =  1  :  Q2</v>
          </cell>
          <cell r="G176" t="str">
            <v>(E08)</v>
          </cell>
          <cell r="H176">
            <v>0.26305220883534136</v>
          </cell>
          <cell r="I176" t="str">
            <v>Jam</v>
          </cell>
          <cell r="N176" t="str">
            <v>berat untuk bahan-bahan.</v>
          </cell>
        </row>
        <row r="177">
          <cell r="L177">
            <v>2</v>
          </cell>
          <cell r="N177" t="str">
            <v>Kuantitas satuan adalah kuantitas setiap komponen untuk menyelesaikan satu satuan pekerjaan dari nomor</v>
          </cell>
        </row>
        <row r="178">
          <cell r="N178" t="str">
            <v>mata pembayaran.</v>
          </cell>
        </row>
        <row r="179">
          <cell r="L179">
            <v>3</v>
          </cell>
          <cell r="N179" t="str">
            <v>Biaya satuan untuk peralatan sudah termasuk bahan bakar, bahan habis dipakai dan operator.</v>
          </cell>
        </row>
        <row r="180">
          <cell r="L180">
            <v>4</v>
          </cell>
          <cell r="N180" t="str">
            <v>Biaya satuan sudah termasuk pengeluaran untuk seluruh pajak yang berkaitan (tetapi tidak termasuk PPN</v>
          </cell>
        </row>
        <row r="181">
          <cell r="J181" t="str">
            <v>Berlanjut ke halaman berikut</v>
          </cell>
          <cell r="N181" t="str">
            <v>yang dibayar dari kontrak) dan biaya-biaya lainnya.</v>
          </cell>
        </row>
        <row r="182">
          <cell r="A182" t="str">
            <v>ITEM PEMBAYARAN NO.</v>
          </cell>
          <cell r="D182" t="str">
            <v>:  3.1 (2)</v>
          </cell>
          <cell r="J182" t="str">
            <v>Analisa EI-312</v>
          </cell>
        </row>
        <row r="183">
          <cell r="A183" t="str">
            <v>JENIS PEKERJAAN</v>
          </cell>
          <cell r="D183" t="str">
            <v>:  Galian Batu</v>
          </cell>
        </row>
        <row r="184">
          <cell r="A184" t="str">
            <v>SATUAN PEMBAYARAN</v>
          </cell>
          <cell r="D184" t="str">
            <v>:  M3</v>
          </cell>
          <cell r="H184" t="str">
            <v xml:space="preserve">         URAIAN ANALISA HARGA SATUAN</v>
          </cell>
        </row>
        <row r="185">
          <cell r="J185" t="str">
            <v>Lanjutan</v>
          </cell>
        </row>
        <row r="187">
          <cell r="A187" t="str">
            <v>No.</v>
          </cell>
          <cell r="C187" t="str">
            <v>U R A I A N</v>
          </cell>
          <cell r="G187" t="str">
            <v>KODE</v>
          </cell>
          <cell r="H187" t="str">
            <v>KOEF.</v>
          </cell>
          <cell r="I187" t="str">
            <v>SATUAN</v>
          </cell>
          <cell r="J187" t="str">
            <v>KETERANGAN</v>
          </cell>
        </row>
        <row r="190">
          <cell r="A190" t="str">
            <v>2.d.</v>
          </cell>
          <cell r="C190" t="str">
            <v>ALAT  BANTU</v>
          </cell>
        </row>
        <row r="191">
          <cell r="C191" t="str">
            <v>Diperlukan alat-alat bantu kecil</v>
          </cell>
          <cell r="J191" t="str">
            <v>Lump Sump</v>
          </cell>
        </row>
        <row r="192">
          <cell r="C192" t="str">
            <v>- Pahat / Tatah</v>
          </cell>
          <cell r="D192" t="str">
            <v>=  2  buah</v>
          </cell>
        </row>
        <row r="193">
          <cell r="C193" t="str">
            <v>- Palu Besar</v>
          </cell>
          <cell r="D193" t="str">
            <v>=  2  buah</v>
          </cell>
        </row>
        <row r="195">
          <cell r="A195" t="str">
            <v xml:space="preserve">   3.</v>
          </cell>
          <cell r="C195" t="str">
            <v>TENAGA</v>
          </cell>
        </row>
        <row r="196">
          <cell r="C196" t="str">
            <v>Produksi menentukan : JACK HAMMER</v>
          </cell>
          <cell r="G196" t="str">
            <v>Q1</v>
          </cell>
          <cell r="H196">
            <v>8</v>
          </cell>
          <cell r="I196" t="str">
            <v>M3/Jam</v>
          </cell>
        </row>
        <row r="197">
          <cell r="C197" t="str">
            <v>Produksi Galian / hari  =  Tk x Q1</v>
          </cell>
          <cell r="G197" t="str">
            <v>Qt</v>
          </cell>
          <cell r="H197">
            <v>56</v>
          </cell>
          <cell r="I197" t="str">
            <v>M3</v>
          </cell>
        </row>
        <row r="198">
          <cell r="C198" t="str">
            <v>Kebutuhan tenaga :</v>
          </cell>
        </row>
        <row r="199">
          <cell r="D199" t="str">
            <v>- Pekerja</v>
          </cell>
          <cell r="G199" t="str">
            <v>P</v>
          </cell>
          <cell r="H199">
            <v>8</v>
          </cell>
          <cell r="I199" t="str">
            <v>orang</v>
          </cell>
        </row>
        <row r="200">
          <cell r="D200" t="str">
            <v>- Mandor</v>
          </cell>
          <cell r="G200" t="str">
            <v>M</v>
          </cell>
          <cell r="H200">
            <v>1</v>
          </cell>
          <cell r="I200" t="str">
            <v>orang</v>
          </cell>
        </row>
        <row r="202">
          <cell r="C202" t="str">
            <v>Koefisien tenaga / M3   :</v>
          </cell>
        </row>
        <row r="203">
          <cell r="D203" t="str">
            <v>- Pekerja</v>
          </cell>
          <cell r="E203" t="str">
            <v>= (Tk x P) : Qt</v>
          </cell>
          <cell r="G203" t="str">
            <v>(L01)</v>
          </cell>
          <cell r="H203">
            <v>1</v>
          </cell>
          <cell r="I203" t="str">
            <v>Jam</v>
          </cell>
        </row>
        <row r="204">
          <cell r="D204" t="str">
            <v>- Mandor</v>
          </cell>
          <cell r="E204" t="str">
            <v>= (Tk x M) : Qt</v>
          </cell>
          <cell r="G204" t="str">
            <v>(L03)</v>
          </cell>
          <cell r="H204">
            <v>0.125</v>
          </cell>
          <cell r="I204" t="str">
            <v>Jam</v>
          </cell>
        </row>
        <row r="206">
          <cell r="A206" t="str">
            <v>4.</v>
          </cell>
          <cell r="C206" t="str">
            <v>HARGA DASAR SATUAN UPAH, BAHAN DAN ALAT</v>
          </cell>
        </row>
        <row r="207">
          <cell r="C207" t="str">
            <v>Lihat lampiran.</v>
          </cell>
        </row>
        <row r="209">
          <cell r="A209" t="str">
            <v>5.</v>
          </cell>
          <cell r="C209" t="str">
            <v>ANALISA HARGA SATUAN PEKERJAAN</v>
          </cell>
        </row>
        <row r="210">
          <cell r="C210" t="str">
            <v>Lihat perhitungan dalam FORMULIR STANDAR UNTUK</v>
          </cell>
        </row>
        <row r="211">
          <cell r="C211" t="str">
            <v>PEREKEMAN ANALISA MASING-MASING HARGA</v>
          </cell>
        </row>
        <row r="212">
          <cell r="C212" t="str">
            <v>SATUAN.</v>
          </cell>
        </row>
        <row r="213">
          <cell r="C213" t="str">
            <v>Didapat Harga Satuan Pekerjaan :</v>
          </cell>
        </row>
        <row r="215">
          <cell r="C215" t="str">
            <v xml:space="preserve">Rp.  </v>
          </cell>
          <cell r="D215">
            <v>113225.337291659</v>
          </cell>
          <cell r="E215" t="str">
            <v xml:space="preserve"> / M3</v>
          </cell>
        </row>
        <row r="218">
          <cell r="A218" t="str">
            <v>6.</v>
          </cell>
          <cell r="C218" t="str">
            <v>WAKTU PELAKSANAAN YANG DIPERLUKAN</v>
          </cell>
        </row>
        <row r="219">
          <cell r="C219" t="str">
            <v>Masa Pelaksanaan :</v>
          </cell>
          <cell r="D219" t="str">
            <v>. . . . . . . . . . . .</v>
          </cell>
          <cell r="E219" t="str">
            <v>bulan</v>
          </cell>
        </row>
        <row r="221">
          <cell r="A221" t="str">
            <v>7.</v>
          </cell>
          <cell r="C221" t="str">
            <v>VOLUME PEKERJAAN YANG DIPERLUKAN</v>
          </cell>
        </row>
        <row r="222">
          <cell r="C222" t="str">
            <v>Volume pekerjaan  :</v>
          </cell>
          <cell r="D222">
            <v>0</v>
          </cell>
          <cell r="E222" t="str">
            <v>M3</v>
          </cell>
        </row>
        <row r="255">
          <cell r="A255" t="str">
            <v>ITEM PEMBAYARAN NO.</v>
          </cell>
          <cell r="D255" t="str">
            <v>:  3.1 (6)</v>
          </cell>
          <cell r="J255" t="str">
            <v>Analisa EI-313</v>
          </cell>
          <cell r="T255" t="str">
            <v>Analisa EI-313</v>
          </cell>
        </row>
        <row r="256">
          <cell r="A256" t="str">
            <v>JENIS PEKERJAAN</v>
          </cell>
          <cell r="D256" t="str">
            <v>:  Galian Struktur dengan Kedalaman 0 - 2 M</v>
          </cell>
        </row>
        <row r="257">
          <cell r="A257" t="str">
            <v>SATUAN PEMBAYARAN</v>
          </cell>
          <cell r="D257" t="str">
            <v>:  M3</v>
          </cell>
          <cell r="H257" t="str">
            <v xml:space="preserve">         URAIAN ANALISA HARGA SATUAN</v>
          </cell>
          <cell r="L257" t="str">
            <v>FORMULIR STANDAR UNTUK</v>
          </cell>
        </row>
        <row r="258">
          <cell r="L258" t="str">
            <v>PEREKAMAN ANALISA MASING-MASING HARGA SATUAN</v>
          </cell>
        </row>
        <row r="259">
          <cell r="L259">
            <v>0</v>
          </cell>
        </row>
        <row r="260">
          <cell r="A260" t="str">
            <v>No.</v>
          </cell>
          <cell r="C260" t="str">
            <v>U R A I A N</v>
          </cell>
          <cell r="G260" t="str">
            <v>KODE</v>
          </cell>
          <cell r="H260" t="str">
            <v>KOEF.</v>
          </cell>
          <cell r="I260" t="str">
            <v>SATUAN</v>
          </cell>
          <cell r="J260" t="str">
            <v>KETERANGAN</v>
          </cell>
        </row>
        <row r="262">
          <cell r="L262" t="str">
            <v>PROYEK</v>
          </cell>
          <cell r="O262" t="str">
            <v>:</v>
          </cell>
        </row>
        <row r="263">
          <cell r="A263" t="str">
            <v>I.</v>
          </cell>
          <cell r="C263" t="str">
            <v>ASUMSI</v>
          </cell>
          <cell r="L263" t="str">
            <v>No. PAKET KONTRAK</v>
          </cell>
          <cell r="O263" t="str">
            <v>:</v>
          </cell>
        </row>
        <row r="264">
          <cell r="A264">
            <v>1</v>
          </cell>
          <cell r="C264" t="str">
            <v>Pekerjaan dilakukan secara manual</v>
          </cell>
          <cell r="L264" t="str">
            <v>NAMA PAKET</v>
          </cell>
          <cell r="O264" t="str">
            <v>:</v>
          </cell>
        </row>
        <row r="265">
          <cell r="A265">
            <v>2</v>
          </cell>
          <cell r="C265" t="str">
            <v>Lokasi pekerjaan : sekitar jembatan</v>
          </cell>
          <cell r="L265" t="str">
            <v>PROP / KAB / KODYA</v>
          </cell>
          <cell r="O265" t="str">
            <v>:</v>
          </cell>
        </row>
        <row r="266">
          <cell r="A266">
            <v>3</v>
          </cell>
          <cell r="C266" t="str">
            <v>Kondisi Jalan   :  sedang / baik</v>
          </cell>
          <cell r="L266" t="str">
            <v>ITEM PEMBAYARAN NO.</v>
          </cell>
          <cell r="O266" t="str">
            <v>:  3.1 (6)</v>
          </cell>
          <cell r="R266" t="str">
            <v>PERKIRAAN VOL. PEK.</v>
          </cell>
          <cell r="T266" t="str">
            <v>:</v>
          </cell>
          <cell r="U266">
            <v>0</v>
          </cell>
        </row>
        <row r="267">
          <cell r="A267">
            <v>4</v>
          </cell>
          <cell r="C267" t="str">
            <v>Jam kerja efektif per-hari</v>
          </cell>
          <cell r="G267" t="str">
            <v>Tk</v>
          </cell>
          <cell r="H267">
            <v>7</v>
          </cell>
          <cell r="I267" t="str">
            <v>Jam</v>
          </cell>
          <cell r="L267" t="str">
            <v>JENIS PEKERJAAN</v>
          </cell>
          <cell r="O267" t="str">
            <v>:  Galian Struktur dengan Kedalaman 0 - 2 M</v>
          </cell>
          <cell r="R267" t="str">
            <v>TOTAL HARGA (Rp.)</v>
          </cell>
          <cell r="T267" t="str">
            <v>:</v>
          </cell>
          <cell r="U267">
            <v>0</v>
          </cell>
        </row>
        <row r="268">
          <cell r="A268">
            <v>5</v>
          </cell>
          <cell r="C268" t="str">
            <v>Faktor pengembangan bahan</v>
          </cell>
          <cell r="G268" t="str">
            <v>Fh</v>
          </cell>
          <cell r="H268">
            <v>1.2</v>
          </cell>
          <cell r="I268" t="str">
            <v>-</v>
          </cell>
          <cell r="L268" t="str">
            <v>SATUAN PEMBAYARAN</v>
          </cell>
          <cell r="O268" t="str">
            <v>:  M3</v>
          </cell>
          <cell r="R268" t="str">
            <v>% THD. BIAYA PROYEK</v>
          </cell>
          <cell r="T268" t="str">
            <v>:</v>
          </cell>
          <cell r="U268" t="e">
            <v>#DIV/0!</v>
          </cell>
        </row>
        <row r="269">
          <cell r="A269">
            <v>6</v>
          </cell>
          <cell r="C269" t="str">
            <v>Pengurugan kembali (backfill) untuk struktur</v>
          </cell>
          <cell r="G269" t="str">
            <v>Uk</v>
          </cell>
          <cell r="H269">
            <v>50</v>
          </cell>
          <cell r="I269" t="str">
            <v>%/M3</v>
          </cell>
        </row>
        <row r="271">
          <cell r="A271" t="str">
            <v>II.</v>
          </cell>
          <cell r="C271" t="str">
            <v>METHODE PELAKSANAAN</v>
          </cell>
          <cell r="Q271" t="str">
            <v>PERKIRAAN</v>
          </cell>
          <cell r="R271" t="str">
            <v>HARGA</v>
          </cell>
          <cell r="S271" t="str">
            <v>JUMLAH</v>
          </cell>
        </row>
        <row r="272">
          <cell r="A272">
            <v>1</v>
          </cell>
          <cell r="C272" t="str">
            <v>Tanah yang dipotong berada disekitar lokasi</v>
          </cell>
          <cell r="L272" t="str">
            <v>NO.</v>
          </cell>
          <cell r="N272" t="str">
            <v>KOMPONEN</v>
          </cell>
          <cell r="P272" t="str">
            <v>SATUAN</v>
          </cell>
          <cell r="Q272" t="str">
            <v>KUANTITAS</v>
          </cell>
          <cell r="R272" t="str">
            <v>SATUAN</v>
          </cell>
          <cell r="S272" t="str">
            <v>HARGA</v>
          </cell>
        </row>
        <row r="273">
          <cell r="A273">
            <v>2</v>
          </cell>
          <cell r="C273" t="str">
            <v>Penggalian dilakukan dengan menggunakan alat</v>
          </cell>
          <cell r="R273" t="str">
            <v>(Rp.)</v>
          </cell>
          <cell r="S273" t="str">
            <v>(Rp.)</v>
          </cell>
        </row>
        <row r="274">
          <cell r="C274" t="str">
            <v>Excavator</v>
          </cell>
        </row>
        <row r="275">
          <cell r="A275">
            <v>3</v>
          </cell>
          <cell r="C275" t="str">
            <v>Bulldozer mengangkut/mengusur hasil galian ke tempat</v>
          </cell>
        </row>
        <row r="276">
          <cell r="C276" t="str">
            <v>pembuangan di sekitar lokasi pekerjaan</v>
          </cell>
          <cell r="G276" t="str">
            <v>L</v>
          </cell>
          <cell r="H276">
            <v>0.1</v>
          </cell>
          <cell r="I276" t="str">
            <v>Km</v>
          </cell>
          <cell r="L276" t="str">
            <v>A.</v>
          </cell>
          <cell r="N276" t="str">
            <v>TENAGA</v>
          </cell>
        </row>
        <row r="278">
          <cell r="A278" t="str">
            <v>III.</v>
          </cell>
          <cell r="C278" t="str">
            <v>PEMAKAIAN BAHAN, ALAT DAN TENAGA</v>
          </cell>
          <cell r="L278" t="str">
            <v>1.</v>
          </cell>
          <cell r="N278" t="str">
            <v>Pekerja</v>
          </cell>
          <cell r="O278" t="str">
            <v>(L01)</v>
          </cell>
          <cell r="P278" t="str">
            <v>Jam</v>
          </cell>
          <cell r="Q278">
            <v>0.12701025480797318</v>
          </cell>
          <cell r="R278">
            <v>2857.14</v>
          </cell>
          <cell r="U278">
            <v>362.88607942205249</v>
          </cell>
        </row>
        <row r="279">
          <cell r="L279" t="str">
            <v>2.</v>
          </cell>
          <cell r="N279" t="str">
            <v>Mandor</v>
          </cell>
          <cell r="O279" t="str">
            <v>(L03)</v>
          </cell>
          <cell r="P279" t="str">
            <v>Jam</v>
          </cell>
          <cell r="Q279">
            <v>3.1752563701993294E-2</v>
          </cell>
          <cell r="R279">
            <v>3214.29</v>
          </cell>
          <cell r="U279">
            <v>102.06194798168002</v>
          </cell>
        </row>
        <row r="280">
          <cell r="A280" t="str">
            <v xml:space="preserve">   1.</v>
          </cell>
          <cell r="C280" t="str">
            <v>BAHAN</v>
          </cell>
        </row>
        <row r="281">
          <cell r="C281" t="str">
            <v>- Urugan Pilihan (untuk backfill)</v>
          </cell>
          <cell r="E281" t="str">
            <v>= Uk x 1M3</v>
          </cell>
          <cell r="G281" t="str">
            <v>(EI-322)</v>
          </cell>
          <cell r="H281">
            <v>0.5</v>
          </cell>
          <cell r="I281" t="str">
            <v>M3</v>
          </cell>
        </row>
        <row r="282">
          <cell r="Q282" t="str">
            <v xml:space="preserve">JUMLAH HARGA TENAGA   </v>
          </cell>
          <cell r="U282">
            <v>464.94802740373251</v>
          </cell>
        </row>
        <row r="283">
          <cell r="A283" t="str">
            <v xml:space="preserve">   2.</v>
          </cell>
          <cell r="C283" t="str">
            <v>ALAT</v>
          </cell>
        </row>
        <row r="284">
          <cell r="A284" t="str">
            <v xml:space="preserve">   2.a.</v>
          </cell>
          <cell r="C284" t="str">
            <v>EXCAVATOR</v>
          </cell>
          <cell r="G284" t="str">
            <v>(E10)</v>
          </cell>
          <cell r="L284" t="str">
            <v>B.</v>
          </cell>
          <cell r="N284" t="str">
            <v>BAHAN</v>
          </cell>
        </row>
        <row r="285">
          <cell r="C285" t="str">
            <v>Kapasitas Bucket</v>
          </cell>
          <cell r="G285" t="str">
            <v>V</v>
          </cell>
          <cell r="H285">
            <v>0.93</v>
          </cell>
          <cell r="I285" t="str">
            <v>M3</v>
          </cell>
        </row>
        <row r="286">
          <cell r="C286" t="str">
            <v>Faktor Bucket</v>
          </cell>
          <cell r="G286" t="str">
            <v>Fb</v>
          </cell>
          <cell r="H286">
            <v>0.9</v>
          </cell>
          <cell r="I286" t="str">
            <v>-</v>
          </cell>
          <cell r="L286" t="str">
            <v>1.</v>
          </cell>
          <cell r="N286" t="str">
            <v xml:space="preserve">Urugan Pilihan </v>
          </cell>
          <cell r="O286" t="str">
            <v>(EI-322)</v>
          </cell>
          <cell r="P286" t="str">
            <v>M3</v>
          </cell>
          <cell r="Q286">
            <v>0.5</v>
          </cell>
          <cell r="R286">
            <v>455558.60740011773</v>
          </cell>
          <cell r="U286">
            <v>227779.30370005887</v>
          </cell>
        </row>
        <row r="287">
          <cell r="C287" t="str">
            <v>Faktor  Efisiensi alat</v>
          </cell>
          <cell r="G287" t="str">
            <v>Fa</v>
          </cell>
          <cell r="H287">
            <v>0.83</v>
          </cell>
          <cell r="I287" t="str">
            <v>-</v>
          </cell>
        </row>
        <row r="288">
          <cell r="C288" t="str">
            <v>Faktor kedalaman</v>
          </cell>
          <cell r="G288" t="str">
            <v>Fd</v>
          </cell>
          <cell r="H288">
            <v>0.8</v>
          </cell>
          <cell r="I288" t="str">
            <v>-</v>
          </cell>
        </row>
        <row r="289">
          <cell r="C289" t="str">
            <v>Berat isi material</v>
          </cell>
          <cell r="G289" t="str">
            <v>Bim</v>
          </cell>
          <cell r="H289">
            <v>0.85</v>
          </cell>
          <cell r="I289" t="str">
            <v>-</v>
          </cell>
        </row>
        <row r="291">
          <cell r="C291" t="str">
            <v>Waktu siklus</v>
          </cell>
        </row>
        <row r="292">
          <cell r="C292" t="str">
            <v>- Menggali / memuat</v>
          </cell>
          <cell r="G292" t="str">
            <v>Te1</v>
          </cell>
          <cell r="H292">
            <v>0.5</v>
          </cell>
          <cell r="I292" t="str">
            <v>menit</v>
          </cell>
          <cell r="Q292" t="str">
            <v xml:space="preserve">JUMLAH HARGA BAHAN   </v>
          </cell>
          <cell r="U292">
            <v>227779.30370005887</v>
          </cell>
        </row>
        <row r="293">
          <cell r="C293" t="str">
            <v>- Lain-lain</v>
          </cell>
          <cell r="G293" t="str">
            <v>Te2</v>
          </cell>
          <cell r="H293">
            <v>0.25</v>
          </cell>
          <cell r="I293" t="str">
            <v>menit</v>
          </cell>
        </row>
        <row r="294">
          <cell r="G294" t="str">
            <v>Te</v>
          </cell>
          <cell r="H294">
            <v>0.75</v>
          </cell>
          <cell r="I294" t="str">
            <v>menit</v>
          </cell>
          <cell r="L294" t="str">
            <v>C.</v>
          </cell>
          <cell r="N294" t="str">
            <v>PERALATAN</v>
          </cell>
        </row>
        <row r="295">
          <cell r="L295" t="str">
            <v>1.</v>
          </cell>
          <cell r="N295" t="str">
            <v>Excavator</v>
          </cell>
          <cell r="O295" t="str">
            <v>(E10)</v>
          </cell>
          <cell r="P295" t="str">
            <v>Jam</v>
          </cell>
          <cell r="Q295">
            <v>3.1752563701993294E-2</v>
          </cell>
          <cell r="R295">
            <v>238185.05650827778</v>
          </cell>
          <cell r="U295">
            <v>7562.9861796419627</v>
          </cell>
        </row>
        <row r="296">
          <cell r="L296" t="str">
            <v>2.</v>
          </cell>
          <cell r="N296" t="str">
            <v>Bulldozer</v>
          </cell>
          <cell r="O296" t="str">
            <v>(E04)</v>
          </cell>
          <cell r="P296" t="str">
            <v>Jam</v>
          </cell>
          <cell r="Q296">
            <v>1.0213694283306062E-4</v>
          </cell>
          <cell r="R296">
            <v>256721.09983229413</v>
          </cell>
          <cell r="U296">
            <v>26.220708297611473</v>
          </cell>
        </row>
        <row r="297">
          <cell r="C297" t="str">
            <v>Kap. Prod. / jam =</v>
          </cell>
          <cell r="D297" t="str">
            <v>V  x Fb x Fa x Fd x Bim x 60</v>
          </cell>
          <cell r="G297" t="str">
            <v>Q1</v>
          </cell>
          <cell r="H297">
            <v>31.493520000000004</v>
          </cell>
          <cell r="I297" t="str">
            <v>M3/Jam</v>
          </cell>
          <cell r="L297" t="str">
            <v>3.</v>
          </cell>
          <cell r="N297" t="str">
            <v>Alat  bantu</v>
          </cell>
          <cell r="P297" t="str">
            <v>Ls</v>
          </cell>
          <cell r="Q297">
            <v>1</v>
          </cell>
          <cell r="R297">
            <v>100</v>
          </cell>
          <cell r="U297">
            <v>100</v>
          </cell>
        </row>
        <row r="298">
          <cell r="D298" t="str">
            <v>Te x Fh</v>
          </cell>
        </row>
        <row r="300">
          <cell r="C300" t="str">
            <v>Koefisien Alat / M3</v>
          </cell>
          <cell r="D300" t="str">
            <v xml:space="preserve"> =  1  :  Q1</v>
          </cell>
          <cell r="G300" t="str">
            <v>(E10)</v>
          </cell>
          <cell r="H300">
            <v>3.1752563701993294E-2</v>
          </cell>
          <cell r="I300" t="str">
            <v>Jam</v>
          </cell>
        </row>
        <row r="303">
          <cell r="A303" t="str">
            <v>2.a.</v>
          </cell>
          <cell r="C303" t="str">
            <v>BULLDOZER</v>
          </cell>
          <cell r="G303" t="str">
            <v>(E04)</v>
          </cell>
        </row>
        <row r="304">
          <cell r="C304" t="str">
            <v>Faktor pisau (blade)</v>
          </cell>
          <cell r="G304" t="str">
            <v>Fb</v>
          </cell>
          <cell r="H304">
            <v>1</v>
          </cell>
          <cell r="I304" t="str">
            <v>-</v>
          </cell>
          <cell r="Q304" t="str">
            <v xml:space="preserve">JUMLAH HARGA PERALATAN   </v>
          </cell>
          <cell r="U304">
            <v>7689.2068879395738</v>
          </cell>
        </row>
        <row r="305">
          <cell r="C305" t="str">
            <v>Faktor  efisiensi kerja</v>
          </cell>
          <cell r="G305" t="str">
            <v>Fa</v>
          </cell>
          <cell r="H305">
            <v>0.83</v>
          </cell>
          <cell r="I305" t="str">
            <v>-</v>
          </cell>
        </row>
        <row r="306">
          <cell r="C306" t="str">
            <v>Kecepatan mengupas</v>
          </cell>
          <cell r="G306" t="str">
            <v>Vf</v>
          </cell>
          <cell r="H306">
            <v>3</v>
          </cell>
          <cell r="I306" t="str">
            <v>Km/Jam</v>
          </cell>
          <cell r="L306" t="str">
            <v>D.</v>
          </cell>
          <cell r="N306" t="str">
            <v>JUMLAH HARGA TENAGA, BAHAN DAN PERALATAN  ( A + B + C )</v>
          </cell>
          <cell r="U306">
            <v>235933.45861540217</v>
          </cell>
        </row>
        <row r="307">
          <cell r="C307" t="str">
            <v>Kecepatan mundur</v>
          </cell>
          <cell r="G307" t="str">
            <v>Vr</v>
          </cell>
          <cell r="H307">
            <v>5</v>
          </cell>
          <cell r="I307" t="str">
            <v>Km/Jam</v>
          </cell>
          <cell r="L307" t="str">
            <v>E.</v>
          </cell>
          <cell r="N307" t="str">
            <v>OVERHEAD &amp; PROFIT</v>
          </cell>
          <cell r="P307">
            <v>10</v>
          </cell>
          <cell r="Q307" t="str">
            <v>%  x  D</v>
          </cell>
          <cell r="U307">
            <v>23593.34586154022</v>
          </cell>
        </row>
        <row r="308">
          <cell r="C308" t="str">
            <v>Kapasitas pisau</v>
          </cell>
          <cell r="G308" t="str">
            <v>q</v>
          </cell>
          <cell r="H308">
            <v>5.4</v>
          </cell>
          <cell r="I308" t="str">
            <v>M3</v>
          </cell>
          <cell r="L308" t="str">
            <v>F.</v>
          </cell>
          <cell r="N308" t="str">
            <v>HARGA SATUAN PEKERJAAN  ( D + E )</v>
          </cell>
          <cell r="U308">
            <v>259526.8044769424</v>
          </cell>
        </row>
        <row r="309">
          <cell r="A309" t="str">
            <v>`</v>
          </cell>
          <cell r="C309" t="str">
            <v>Faktor kemiringan (grade)</v>
          </cell>
          <cell r="G309" t="str">
            <v>Fm</v>
          </cell>
          <cell r="H309">
            <v>1</v>
          </cell>
          <cell r="L309" t="str">
            <v>Note: 1</v>
          </cell>
          <cell r="N309" t="str">
            <v>SATUAN dapat berdasarkan atas jam operasi untuk Tenaga Kerja dan Peralatan, volume dan/atau ukuran</v>
          </cell>
        </row>
        <row r="310">
          <cell r="N310" t="str">
            <v>berat untuk bahan-bahan.</v>
          </cell>
        </row>
        <row r="311">
          <cell r="L311">
            <v>2</v>
          </cell>
          <cell r="N311" t="str">
            <v>Kuantitas satuan adalah kuantitas setiap komponen untuk menyelesaikan satu satuan pekerjaan dari nomor</v>
          </cell>
        </row>
        <row r="312">
          <cell r="N312" t="str">
            <v>mata pembayaran.</v>
          </cell>
        </row>
        <row r="313">
          <cell r="L313">
            <v>3</v>
          </cell>
          <cell r="N313" t="str">
            <v>Biaya satuan untuk peralatan sudah termasuk bahan bakar, bahan habis dipakai dan operator.</v>
          </cell>
        </row>
        <row r="314">
          <cell r="L314">
            <v>4</v>
          </cell>
          <cell r="N314" t="str">
            <v>Biaya satuan sudah termasuk pengeluaran untuk seluruh pajak yang berkaitan (tetapi tidak termasuk PPN</v>
          </cell>
        </row>
        <row r="315">
          <cell r="J315" t="str">
            <v>Berlanjut ke halaman berikut</v>
          </cell>
          <cell r="N315" t="str">
            <v>yang dibayar dari kontrak) dan biaya-biaya lainnya.</v>
          </cell>
        </row>
        <row r="316">
          <cell r="A316" t="str">
            <v>ITEM PEMBAYARAN NO.</v>
          </cell>
          <cell r="D316" t="str">
            <v>:  3.1 (6)</v>
          </cell>
          <cell r="J316" t="str">
            <v>Analisa EI-313</v>
          </cell>
        </row>
        <row r="317">
          <cell r="A317" t="str">
            <v>JENIS PEKERJAAN</v>
          </cell>
          <cell r="D317" t="str">
            <v>:  Galian Struktur dengan Kedalaman 0 - 2 M</v>
          </cell>
        </row>
        <row r="318">
          <cell r="A318" t="str">
            <v>SATUAN PEMBAYARAN</v>
          </cell>
          <cell r="D318" t="str">
            <v>:  M3</v>
          </cell>
          <cell r="H318" t="str">
            <v xml:space="preserve">         URAIAN ANALISA HARGA SATUAN</v>
          </cell>
        </row>
        <row r="319">
          <cell r="J319" t="str">
            <v>Lanjutan</v>
          </cell>
        </row>
        <row r="321">
          <cell r="A321" t="str">
            <v>No.</v>
          </cell>
          <cell r="C321" t="str">
            <v>U R A I A N</v>
          </cell>
          <cell r="G321" t="str">
            <v>KODE</v>
          </cell>
          <cell r="H321" t="str">
            <v>KOEF.</v>
          </cell>
          <cell r="I321" t="str">
            <v>SATUAN</v>
          </cell>
          <cell r="J321" t="str">
            <v>KETERANGAN</v>
          </cell>
        </row>
        <row r="324">
          <cell r="C324" t="str">
            <v>Waktu Siklus</v>
          </cell>
          <cell r="G324" t="str">
            <v>Ts</v>
          </cell>
        </row>
        <row r="325">
          <cell r="C325" t="str">
            <v>- Waktu gusur</v>
          </cell>
          <cell r="D325" t="str">
            <v>= l / Vf</v>
          </cell>
          <cell r="G325" t="str">
            <v>T1</v>
          </cell>
          <cell r="H325">
            <v>1.6666666666666666E-2</v>
          </cell>
          <cell r="I325" t="str">
            <v>menit</v>
          </cell>
        </row>
        <row r="326">
          <cell r="C326" t="str">
            <v>- Waktu kembali</v>
          </cell>
          <cell r="D326" t="str">
            <v>= l / Vr</v>
          </cell>
          <cell r="G326" t="str">
            <v>T2</v>
          </cell>
          <cell r="H326">
            <v>0.01</v>
          </cell>
          <cell r="I326" t="str">
            <v>menit</v>
          </cell>
        </row>
        <row r="327">
          <cell r="C327" t="str">
            <v>- Waktu lain-lain</v>
          </cell>
          <cell r="G327" t="str">
            <v>T3</v>
          </cell>
          <cell r="H327">
            <v>8.0000000000000004E-4</v>
          </cell>
          <cell r="I327" t="str">
            <v>menit</v>
          </cell>
        </row>
        <row r="328">
          <cell r="G328" t="str">
            <v>Ts</v>
          </cell>
          <cell r="H328">
            <v>2.7466666666666664E-2</v>
          </cell>
          <cell r="I328" t="str">
            <v>menit</v>
          </cell>
        </row>
        <row r="330">
          <cell r="C330" t="str">
            <v>Kapasitas Produksi / Jam   =</v>
          </cell>
          <cell r="E330" t="str">
            <v>q x Fb x Fm x Fa x 60/Ts</v>
          </cell>
          <cell r="G330" t="str">
            <v>Q2</v>
          </cell>
          <cell r="H330">
            <v>9790.7766990291275</v>
          </cell>
          <cell r="I330" t="str">
            <v>M3</v>
          </cell>
        </row>
        <row r="333">
          <cell r="C333" t="str">
            <v>Koefisien Alat / M3</v>
          </cell>
          <cell r="D333" t="str">
            <v xml:space="preserve"> =  1  :  Q2</v>
          </cell>
          <cell r="G333" t="str">
            <v>(E04)</v>
          </cell>
          <cell r="H333">
            <v>1.0213694283306062E-4</v>
          </cell>
          <cell r="I333" t="str">
            <v>Jam</v>
          </cell>
        </row>
        <row r="336">
          <cell r="A336" t="str">
            <v>2.d.</v>
          </cell>
          <cell r="C336" t="str">
            <v>ALAT  BANTU</v>
          </cell>
        </row>
        <row r="337">
          <cell r="C337" t="str">
            <v>Diperlukan alat-alat bantu kecil</v>
          </cell>
          <cell r="J337" t="str">
            <v>Lump Sump</v>
          </cell>
        </row>
        <row r="338">
          <cell r="C338" t="str">
            <v>- Pacul</v>
          </cell>
          <cell r="D338" t="str">
            <v>=  2  buah</v>
          </cell>
        </row>
        <row r="339">
          <cell r="C339" t="str">
            <v>- Sekop</v>
          </cell>
          <cell r="D339" t="str">
            <v>=  2  buah</v>
          </cell>
        </row>
        <row r="342">
          <cell r="A342" t="str">
            <v xml:space="preserve">   3.</v>
          </cell>
          <cell r="C342" t="str">
            <v>TENAGA</v>
          </cell>
        </row>
        <row r="343">
          <cell r="C343" t="str">
            <v>Produksi menentukan : EXCAVATOR</v>
          </cell>
          <cell r="G343" t="str">
            <v>Q1</v>
          </cell>
          <cell r="H343">
            <v>31.493520000000004</v>
          </cell>
          <cell r="I343" t="str">
            <v>M3/Jam</v>
          </cell>
        </row>
        <row r="344">
          <cell r="C344" t="str">
            <v>Produksi Galian / hari  =  Tk x Q1</v>
          </cell>
          <cell r="G344" t="str">
            <v>Qt</v>
          </cell>
          <cell r="H344">
            <v>220.45464000000004</v>
          </cell>
          <cell r="I344" t="str">
            <v>M3</v>
          </cell>
        </row>
        <row r="345">
          <cell r="C345" t="str">
            <v>Kebutuhan tenaga :</v>
          </cell>
        </row>
        <row r="346">
          <cell r="D346" t="str">
            <v>- Pekerja</v>
          </cell>
          <cell r="G346" t="str">
            <v>P</v>
          </cell>
          <cell r="H346">
            <v>4</v>
          </cell>
          <cell r="I346" t="str">
            <v>orang</v>
          </cell>
        </row>
        <row r="347">
          <cell r="D347" t="str">
            <v>- Mandor</v>
          </cell>
          <cell r="G347" t="str">
            <v>M</v>
          </cell>
          <cell r="H347">
            <v>1</v>
          </cell>
          <cell r="I347" t="str">
            <v>orang</v>
          </cell>
        </row>
        <row r="349">
          <cell r="C349" t="str">
            <v>Koefisien tenaga / M3   :</v>
          </cell>
        </row>
        <row r="350">
          <cell r="D350" t="str">
            <v>- Pekerja</v>
          </cell>
          <cell r="E350" t="str">
            <v>= (Tk x P) : Qt</v>
          </cell>
          <cell r="G350" t="str">
            <v>(L01)</v>
          </cell>
          <cell r="H350">
            <v>0.12701025480797318</v>
          </cell>
          <cell r="I350" t="str">
            <v>Jam</v>
          </cell>
        </row>
        <row r="351">
          <cell r="D351" t="str">
            <v>- Mandor</v>
          </cell>
          <cell r="E351" t="str">
            <v>= (Tk x M) : Qt</v>
          </cell>
          <cell r="G351" t="str">
            <v>(L03)</v>
          </cell>
          <cell r="H351">
            <v>3.1752563701993294E-2</v>
          </cell>
          <cell r="I351" t="str">
            <v>Jam</v>
          </cell>
        </row>
        <row r="353">
          <cell r="A353" t="str">
            <v>4.</v>
          </cell>
          <cell r="C353" t="str">
            <v>HARGA DASAR SATUAN UPAH, BAHAN DAN ALAT</v>
          </cell>
        </row>
        <row r="354">
          <cell r="C354" t="str">
            <v>Lihat lampiran.</v>
          </cell>
        </row>
        <row r="356">
          <cell r="A356" t="str">
            <v>5.</v>
          </cell>
          <cell r="C356" t="str">
            <v>ANALISA HARGA SATUAN PEKERJAAN</v>
          </cell>
        </row>
        <row r="357">
          <cell r="C357" t="str">
            <v>Lihat perhitungan dalam FORMULIR STANDAR UNTUK</v>
          </cell>
        </row>
        <row r="358">
          <cell r="C358" t="str">
            <v>PEREKEMAN ANALISA MASING-MASING HARGA</v>
          </cell>
        </row>
        <row r="359">
          <cell r="C359" t="str">
            <v>SATUAN.</v>
          </cell>
        </row>
        <row r="360">
          <cell r="C360" t="str">
            <v>Didapat Harga Satuan Pekerjaan :</v>
          </cell>
        </row>
        <row r="362">
          <cell r="C362" t="str">
            <v xml:space="preserve">Rp.  </v>
          </cell>
          <cell r="D362">
            <v>259526.8044769424</v>
          </cell>
          <cell r="E362" t="str">
            <v xml:space="preserve"> / M3</v>
          </cell>
        </row>
        <row r="365">
          <cell r="A365" t="str">
            <v>6.</v>
          </cell>
          <cell r="C365" t="str">
            <v>WAKTU PELAKSANAAN YANG DIPERLUKAN</v>
          </cell>
        </row>
        <row r="366">
          <cell r="C366" t="str">
            <v>Masa Pelaksanaan :</v>
          </cell>
          <cell r="D366" t="str">
            <v>. . . . . . . . . . . .</v>
          </cell>
          <cell r="E366" t="str">
            <v>bulan</v>
          </cell>
        </row>
        <row r="368">
          <cell r="A368" t="str">
            <v>7.</v>
          </cell>
          <cell r="C368" t="str">
            <v>VOLUME PEKERJAAN YANG DIPERLUKAN</v>
          </cell>
        </row>
        <row r="369">
          <cell r="C369" t="str">
            <v>Volume pekerjaan  :</v>
          </cell>
          <cell r="D369">
            <v>102.06194798168002</v>
          </cell>
          <cell r="E369" t="str">
            <v>M3</v>
          </cell>
        </row>
        <row r="375">
          <cell r="A375" t="str">
            <v>ITEM PEMBAYARAN NO.</v>
          </cell>
          <cell r="D375" t="str">
            <v>:  3.1 (7)</v>
          </cell>
          <cell r="J375" t="str">
            <v>Analisa EI-314</v>
          </cell>
          <cell r="T375" t="str">
            <v>Analisa EI-314</v>
          </cell>
        </row>
        <row r="376">
          <cell r="A376" t="str">
            <v>JENIS PEKERJAAN</v>
          </cell>
          <cell r="D376" t="str">
            <v>:  Galian Struktur dengan Kedalaman 2 - 4 M</v>
          </cell>
        </row>
        <row r="377">
          <cell r="A377" t="str">
            <v>SATUAN PEMBAYARAN</v>
          </cell>
          <cell r="D377" t="str">
            <v>:  M3</v>
          </cell>
          <cell r="H377" t="str">
            <v xml:space="preserve">         URAIAN ANALISA HARGA SATUAN</v>
          </cell>
          <cell r="L377" t="str">
            <v>FORMULIR STANDAR UNTUK</v>
          </cell>
        </row>
        <row r="378">
          <cell r="L378" t="str">
            <v>PEREKAMAN ANALISA MASING-MASING HARGA SATUAN</v>
          </cell>
        </row>
        <row r="379">
          <cell r="L379">
            <v>0</v>
          </cell>
        </row>
        <row r="380">
          <cell r="A380" t="str">
            <v>No.</v>
          </cell>
          <cell r="C380" t="str">
            <v>U R A I A N</v>
          </cell>
          <cell r="G380" t="str">
            <v>KODE</v>
          </cell>
          <cell r="H380" t="str">
            <v>KOEF.</v>
          </cell>
          <cell r="I380" t="str">
            <v>SATUAN</v>
          </cell>
          <cell r="J380" t="str">
            <v>KETERANGAN</v>
          </cell>
        </row>
        <row r="382">
          <cell r="L382" t="str">
            <v>PROYEK</v>
          </cell>
          <cell r="O382" t="str">
            <v>:</v>
          </cell>
        </row>
        <row r="383">
          <cell r="A383" t="str">
            <v>I.</v>
          </cell>
          <cell r="C383" t="str">
            <v>ASUMSI</v>
          </cell>
          <cell r="L383" t="str">
            <v>No. PAKET KONTRAK</v>
          </cell>
          <cell r="O383" t="str">
            <v>:</v>
          </cell>
        </row>
        <row r="384">
          <cell r="A384">
            <v>1</v>
          </cell>
          <cell r="C384" t="str">
            <v>Pekerjaan dilakukan secara manual</v>
          </cell>
          <cell r="L384" t="str">
            <v>NAMA PAKET</v>
          </cell>
          <cell r="O384" t="str">
            <v>:</v>
          </cell>
        </row>
        <row r="385">
          <cell r="A385">
            <v>2</v>
          </cell>
          <cell r="C385" t="str">
            <v>Lokasi pekerjaan : sekitar jembatan</v>
          </cell>
          <cell r="L385" t="str">
            <v>PROP / KAB / KODYA</v>
          </cell>
          <cell r="O385" t="str">
            <v>:</v>
          </cell>
        </row>
        <row r="386">
          <cell r="A386">
            <v>3</v>
          </cell>
          <cell r="C386" t="str">
            <v>Kondisi Jalan   :  sedang / baik</v>
          </cell>
          <cell r="L386" t="str">
            <v>ITEM PEMBAYARAN NO.</v>
          </cell>
          <cell r="O386" t="str">
            <v>:  3.1 (7)</v>
          </cell>
          <cell r="R386" t="str">
            <v>PERKIRAAN VOL. PEK.</v>
          </cell>
          <cell r="T386" t="str">
            <v>:</v>
          </cell>
          <cell r="U386">
            <v>0</v>
          </cell>
        </row>
        <row r="387">
          <cell r="A387">
            <v>4</v>
          </cell>
          <cell r="C387" t="str">
            <v>Jam kerja efektif per-hari</v>
          </cell>
          <cell r="G387" t="str">
            <v>Tk</v>
          </cell>
          <cell r="H387">
            <v>7</v>
          </cell>
          <cell r="I387" t="str">
            <v>Jam</v>
          </cell>
          <cell r="L387" t="str">
            <v>JENIS PEKERJAAN</v>
          </cell>
          <cell r="O387" t="str">
            <v>:  Galian Struktur dengan Kedalaman 2 - 4 M</v>
          </cell>
          <cell r="R387" t="str">
            <v>TOTAL HARGA (Rp.)</v>
          </cell>
          <cell r="T387" t="str">
            <v>:</v>
          </cell>
          <cell r="U387">
            <v>0</v>
          </cell>
        </row>
        <row r="388">
          <cell r="A388">
            <v>5</v>
          </cell>
          <cell r="C388" t="str">
            <v>Faktor pengembangan bahan</v>
          </cell>
          <cell r="G388" t="str">
            <v>Fh</v>
          </cell>
          <cell r="H388">
            <v>1.2</v>
          </cell>
          <cell r="I388" t="str">
            <v>-</v>
          </cell>
          <cell r="L388" t="str">
            <v>SATUAN PEMBAYARAN</v>
          </cell>
          <cell r="O388" t="str">
            <v>:  M3</v>
          </cell>
          <cell r="R388" t="str">
            <v>% THD. BIAYA PROYEK</v>
          </cell>
          <cell r="T388" t="str">
            <v>:</v>
          </cell>
          <cell r="U388" t="e">
            <v>#DIV/0!</v>
          </cell>
        </row>
        <row r="389">
          <cell r="A389">
            <v>6</v>
          </cell>
          <cell r="C389" t="str">
            <v>Pengurugan kembali (backfill) untuk struktur</v>
          </cell>
          <cell r="G389" t="str">
            <v>Uk</v>
          </cell>
          <cell r="H389">
            <v>50</v>
          </cell>
          <cell r="I389" t="str">
            <v>%/M3</v>
          </cell>
        </row>
        <row r="391">
          <cell r="A391" t="str">
            <v>II.</v>
          </cell>
          <cell r="C391" t="str">
            <v>METHODE PELAKSANAAN</v>
          </cell>
          <cell r="Q391" t="str">
            <v>PERKIRAAN</v>
          </cell>
          <cell r="R391" t="str">
            <v>HARGA</v>
          </cell>
          <cell r="S391" t="str">
            <v>JUMLAH</v>
          </cell>
        </row>
        <row r="392">
          <cell r="A392">
            <v>1</v>
          </cell>
          <cell r="C392" t="str">
            <v>Tanah yang dipotong berada disekitar jembatan</v>
          </cell>
          <cell r="L392" t="str">
            <v>NO.</v>
          </cell>
          <cell r="N392" t="str">
            <v>KOMPONEN</v>
          </cell>
          <cell r="P392" t="str">
            <v>SATUAN</v>
          </cell>
          <cell r="Q392" t="str">
            <v>KUANTITAS</v>
          </cell>
          <cell r="R392" t="str">
            <v>SATUAN</v>
          </cell>
          <cell r="S392" t="str">
            <v>HARGA</v>
          </cell>
        </row>
        <row r="393">
          <cell r="A393">
            <v>2</v>
          </cell>
          <cell r="C393" t="str">
            <v>Penggalian dilakukan dengan menggunakan alat</v>
          </cell>
          <cell r="R393" t="str">
            <v>(Rp.)</v>
          </cell>
          <cell r="S393" t="str">
            <v>(Rp.)</v>
          </cell>
        </row>
        <row r="394">
          <cell r="C394" t="str">
            <v>Excavator</v>
          </cell>
        </row>
        <row r="395">
          <cell r="A395">
            <v>3</v>
          </cell>
          <cell r="C395" t="str">
            <v>Bulldozer mengangkut/mengusur hasil galian ke tempat</v>
          </cell>
        </row>
        <row r="396">
          <cell r="C396" t="str">
            <v>pembuangan di sekitar lokasi pekerjaan</v>
          </cell>
          <cell r="G396" t="str">
            <v>L</v>
          </cell>
          <cell r="H396">
            <v>0.1</v>
          </cell>
          <cell r="I396" t="str">
            <v>Km</v>
          </cell>
          <cell r="L396" t="str">
            <v>A.</v>
          </cell>
          <cell r="N396" t="str">
            <v>TENAGA</v>
          </cell>
        </row>
        <row r="398">
          <cell r="A398" t="str">
            <v>III.</v>
          </cell>
          <cell r="C398" t="str">
            <v>PEMAKAIAN BAHAN, ALAT DAN TENAGA</v>
          </cell>
          <cell r="L398" t="str">
            <v>1.</v>
          </cell>
          <cell r="N398" t="str">
            <v>Pekerja</v>
          </cell>
          <cell r="O398" t="str">
            <v>(L01)</v>
          </cell>
          <cell r="P398" t="str">
            <v>Jam</v>
          </cell>
          <cell r="Q398">
            <v>0.41685416962616839</v>
          </cell>
          <cell r="R398">
            <v>2857.14</v>
          </cell>
          <cell r="U398">
            <v>1191.0107222057106</v>
          </cell>
        </row>
        <row r="399">
          <cell r="L399" t="str">
            <v>2.</v>
          </cell>
          <cell r="N399" t="str">
            <v>Mandor</v>
          </cell>
          <cell r="O399" t="str">
            <v>(L03)</v>
          </cell>
          <cell r="P399" t="str">
            <v>Jam</v>
          </cell>
          <cell r="Q399">
            <v>4.1685416962616843E-2</v>
          </cell>
          <cell r="R399">
            <v>3214.29</v>
          </cell>
          <cell r="U399">
            <v>133.98901888876969</v>
          </cell>
        </row>
        <row r="400">
          <cell r="A400" t="str">
            <v xml:space="preserve">   1.</v>
          </cell>
          <cell r="C400" t="str">
            <v>BAHAN</v>
          </cell>
        </row>
        <row r="401">
          <cell r="C401" t="str">
            <v>- Urugan Pilihan (untuk backfill)</v>
          </cell>
          <cell r="E401" t="str">
            <v>= Uk x 1M3</v>
          </cell>
          <cell r="G401" t="str">
            <v>(EI-322)</v>
          </cell>
          <cell r="H401">
            <v>0.5</v>
          </cell>
          <cell r="I401" t="str">
            <v>M3</v>
          </cell>
        </row>
        <row r="402">
          <cell r="Q402" t="str">
            <v xml:space="preserve">JUMLAH HARGA TENAGA   </v>
          </cell>
          <cell r="U402">
            <v>1324.9997410944802</v>
          </cell>
        </row>
        <row r="403">
          <cell r="A403" t="str">
            <v xml:space="preserve">   2.</v>
          </cell>
          <cell r="C403" t="str">
            <v>ALAT</v>
          </cell>
        </row>
        <row r="404">
          <cell r="A404" t="str">
            <v xml:space="preserve">   2.a.</v>
          </cell>
          <cell r="C404" t="str">
            <v>EXCAVATOR</v>
          </cell>
          <cell r="G404" t="str">
            <v>(E10)</v>
          </cell>
          <cell r="L404" t="str">
            <v>B.</v>
          </cell>
          <cell r="N404" t="str">
            <v>BAHAN</v>
          </cell>
        </row>
        <row r="405">
          <cell r="C405" t="str">
            <v>Kapasitas Bucket</v>
          </cell>
          <cell r="G405" t="str">
            <v>V</v>
          </cell>
          <cell r="H405">
            <v>0.93</v>
          </cell>
          <cell r="I405" t="str">
            <v>M3</v>
          </cell>
        </row>
        <row r="406">
          <cell r="C406" t="str">
            <v>Faktor Bucket</v>
          </cell>
          <cell r="G406" t="str">
            <v>Fb</v>
          </cell>
          <cell r="H406">
            <v>0.9</v>
          </cell>
          <cell r="I406" t="str">
            <v>-</v>
          </cell>
          <cell r="L406" t="str">
            <v>1.</v>
          </cell>
          <cell r="N406" t="str">
            <v xml:space="preserve">Urugan Pilihan </v>
          </cell>
          <cell r="O406" t="str">
            <v>(EI-322)</v>
          </cell>
          <cell r="P406" t="str">
            <v>M3</v>
          </cell>
          <cell r="Q406">
            <v>0.5</v>
          </cell>
          <cell r="R406">
            <v>455558.60740011773</v>
          </cell>
          <cell r="U406">
            <v>227779.30370005887</v>
          </cell>
        </row>
        <row r="407">
          <cell r="C407" t="str">
            <v>Faktor  Efisiensi alat</v>
          </cell>
          <cell r="G407" t="str">
            <v>Fa</v>
          </cell>
          <cell r="H407">
            <v>0.83</v>
          </cell>
          <cell r="I407" t="str">
            <v>-</v>
          </cell>
        </row>
        <row r="408">
          <cell r="C408" t="str">
            <v>Faktor kedalaman</v>
          </cell>
          <cell r="G408" t="str">
            <v>Fd</v>
          </cell>
          <cell r="H408">
            <v>0.65</v>
          </cell>
          <cell r="I408" t="str">
            <v>-</v>
          </cell>
        </row>
        <row r="409">
          <cell r="C409" t="str">
            <v>Berat isi material</v>
          </cell>
          <cell r="G409" t="str">
            <v>Bim</v>
          </cell>
          <cell r="H409">
            <v>0.85</v>
          </cell>
          <cell r="I409" t="str">
            <v>-</v>
          </cell>
        </row>
        <row r="411">
          <cell r="C411" t="str">
            <v>Waktu siklus</v>
          </cell>
        </row>
        <row r="412">
          <cell r="C412" t="str">
            <v>- Menggali / memuat</v>
          </cell>
          <cell r="G412" t="str">
            <v>Te1</v>
          </cell>
          <cell r="H412">
            <v>0.55000000000000004</v>
          </cell>
          <cell r="I412" t="str">
            <v>menit</v>
          </cell>
          <cell r="Q412" t="str">
            <v xml:space="preserve">JUMLAH HARGA BAHAN   </v>
          </cell>
          <cell r="U412">
            <v>227779.30370005887</v>
          </cell>
        </row>
        <row r="413">
          <cell r="C413" t="str">
            <v>- Lain-lain</v>
          </cell>
          <cell r="G413" t="str">
            <v>Te2</v>
          </cell>
          <cell r="H413">
            <v>0.25</v>
          </cell>
          <cell r="I413" t="str">
            <v>menit</v>
          </cell>
        </row>
        <row r="414">
          <cell r="G414" t="str">
            <v>Te</v>
          </cell>
          <cell r="H414">
            <v>0.8</v>
          </cell>
          <cell r="I414" t="str">
            <v>menit</v>
          </cell>
          <cell r="L414" t="str">
            <v>C.</v>
          </cell>
          <cell r="N414" t="str">
            <v>PERALATAN</v>
          </cell>
        </row>
        <row r="415">
          <cell r="L415" t="str">
            <v>1.</v>
          </cell>
          <cell r="N415" t="str">
            <v>Excavator</v>
          </cell>
          <cell r="O415" t="str">
            <v>(E10)</v>
          </cell>
          <cell r="P415" t="str">
            <v>Jam</v>
          </cell>
          <cell r="Q415">
            <v>4.1685416962616836E-2</v>
          </cell>
          <cell r="R415">
            <v>238185.05650827778</v>
          </cell>
          <cell r="U415">
            <v>9928.8433948120128</v>
          </cell>
        </row>
        <row r="416">
          <cell r="L416" t="str">
            <v>2.</v>
          </cell>
          <cell r="N416" t="str">
            <v>Bulldozer</v>
          </cell>
          <cell r="O416" t="str">
            <v>(E04)</v>
          </cell>
          <cell r="P416" t="str">
            <v>Jam</v>
          </cell>
          <cell r="Q416">
            <v>1.0213694283306062E-4</v>
          </cell>
          <cell r="R416">
            <v>256721.09983229413</v>
          </cell>
          <cell r="U416">
            <v>26.220708297611473</v>
          </cell>
        </row>
        <row r="417">
          <cell r="C417" t="str">
            <v>Kap. Prod. / jam =</v>
          </cell>
          <cell r="D417" t="str">
            <v>V  x Fb x Fa x Fd x Bim x 60</v>
          </cell>
          <cell r="G417" t="str">
            <v>Q1</v>
          </cell>
          <cell r="H417">
            <v>23.989204687500003</v>
          </cell>
          <cell r="I417" t="str">
            <v>M3/Jam</v>
          </cell>
          <cell r="L417" t="str">
            <v>3.</v>
          </cell>
          <cell r="N417" t="str">
            <v>Alat  bantu</v>
          </cell>
          <cell r="P417" t="str">
            <v>Ls</v>
          </cell>
          <cell r="Q417">
            <v>1</v>
          </cell>
          <cell r="R417">
            <v>200</v>
          </cell>
          <cell r="U417">
            <v>200</v>
          </cell>
        </row>
        <row r="418">
          <cell r="D418" t="str">
            <v>Te x Fh</v>
          </cell>
        </row>
        <row r="420">
          <cell r="C420" t="str">
            <v>Koefisien Alat / M3</v>
          </cell>
          <cell r="D420" t="str">
            <v xml:space="preserve"> =  1  :  Q1</v>
          </cell>
          <cell r="G420" t="str">
            <v>(E10)</v>
          </cell>
          <cell r="H420">
            <v>4.1685416962616836E-2</v>
          </cell>
          <cell r="I420" t="str">
            <v>Jam</v>
          </cell>
        </row>
        <row r="423">
          <cell r="A423" t="str">
            <v>2.a.</v>
          </cell>
          <cell r="C423" t="str">
            <v>BULLDOZER</v>
          </cell>
          <cell r="G423" t="str">
            <v>(E04)</v>
          </cell>
        </row>
        <row r="424">
          <cell r="C424" t="str">
            <v>Faktor pisau (blade)</v>
          </cell>
          <cell r="G424" t="str">
            <v>Fb</v>
          </cell>
          <cell r="H424">
            <v>1</v>
          </cell>
          <cell r="I424" t="str">
            <v>-</v>
          </cell>
          <cell r="Q424" t="str">
            <v xml:space="preserve">JUMLAH HARGA PERALATAN   </v>
          </cell>
          <cell r="U424">
            <v>10155.064103109624</v>
          </cell>
        </row>
        <row r="425">
          <cell r="C425" t="str">
            <v>Faktor  efisiensi kerja</v>
          </cell>
          <cell r="G425" t="str">
            <v>Fa</v>
          </cell>
          <cell r="H425">
            <v>0.83</v>
          </cell>
          <cell r="I425" t="str">
            <v>-</v>
          </cell>
        </row>
        <row r="426">
          <cell r="C426" t="str">
            <v>Kecepatan mengupas</v>
          </cell>
          <cell r="G426" t="str">
            <v>Vf</v>
          </cell>
          <cell r="H426">
            <v>3</v>
          </cell>
          <cell r="I426" t="str">
            <v>Km/Jam</v>
          </cell>
          <cell r="L426" t="str">
            <v>D.</v>
          </cell>
          <cell r="N426" t="str">
            <v>JUMLAH HARGA TENAGA, BAHAN DAN PERALATAN  ( A + B + C )</v>
          </cell>
          <cell r="U426">
            <v>239259.36754426296</v>
          </cell>
        </row>
        <row r="427">
          <cell r="C427" t="str">
            <v>Kecepatan mundur</v>
          </cell>
          <cell r="G427" t="str">
            <v>Vr</v>
          </cell>
          <cell r="H427">
            <v>5</v>
          </cell>
          <cell r="I427" t="str">
            <v>Km/Jam</v>
          </cell>
          <cell r="L427" t="str">
            <v>E.</v>
          </cell>
          <cell r="N427" t="str">
            <v>OVERHEAD &amp; PROFIT</v>
          </cell>
          <cell r="P427">
            <v>10</v>
          </cell>
          <cell r="Q427" t="str">
            <v>%  x  D</v>
          </cell>
          <cell r="U427">
            <v>23925.936754426297</v>
          </cell>
        </row>
        <row r="428">
          <cell r="C428" t="str">
            <v>Kapasitas pisau</v>
          </cell>
          <cell r="G428" t="str">
            <v>q</v>
          </cell>
          <cell r="H428">
            <v>5.4</v>
          </cell>
          <cell r="I428" t="str">
            <v>M3</v>
          </cell>
          <cell r="L428" t="str">
            <v>F.</v>
          </cell>
          <cell r="N428" t="str">
            <v>HARGA SATUAN PEKERJAAN  ( D + E )</v>
          </cell>
          <cell r="U428">
            <v>263185.30429868924</v>
          </cell>
        </row>
        <row r="429">
          <cell r="A429" t="str">
            <v>`</v>
          </cell>
          <cell r="C429" t="str">
            <v>Faktor kemiringan (grade)</v>
          </cell>
          <cell r="G429" t="str">
            <v>Fm</v>
          </cell>
          <cell r="H429">
            <v>1</v>
          </cell>
          <cell r="L429" t="str">
            <v>Note: 1</v>
          </cell>
          <cell r="N429" t="str">
            <v>SATUAN dapat berdasarkan atas jam operasi untuk Tenaga Kerja dan Peralatan, volume dan/atau ukuran</v>
          </cell>
        </row>
        <row r="430">
          <cell r="N430" t="str">
            <v>berat untuk bahan-bahan.</v>
          </cell>
        </row>
        <row r="431">
          <cell r="L431">
            <v>2</v>
          </cell>
          <cell r="N431" t="str">
            <v>Kuantitas satuan adalah kuantitas setiap komponen untuk menyelesaikan satu satuan pekerjaan dari nomor</v>
          </cell>
        </row>
        <row r="432">
          <cell r="N432" t="str">
            <v>mata pembayaran.</v>
          </cell>
        </row>
        <row r="433">
          <cell r="L433">
            <v>3</v>
          </cell>
          <cell r="N433" t="str">
            <v>Biaya satuan untuk peralatan sudah termasuk bahan bakar, bahan habis dipakai dan operator.</v>
          </cell>
        </row>
        <row r="434">
          <cell r="L434">
            <v>4</v>
          </cell>
          <cell r="N434" t="str">
            <v>Biaya satuan sudah termasuk pengeluaran untuk seluruh pajak yang berkaitan (tetapi tidak termasuk PPN</v>
          </cell>
        </row>
        <row r="435">
          <cell r="J435" t="str">
            <v>Berlanjut ke halaman berikut</v>
          </cell>
          <cell r="N435" t="str">
            <v>yang dibayar dari kontrak) dan biaya-biaya lainnya.</v>
          </cell>
        </row>
        <row r="436">
          <cell r="A436" t="str">
            <v>ITEM PEMBAYARAN NO.</v>
          </cell>
          <cell r="D436" t="str">
            <v>:  3.1 (7)</v>
          </cell>
          <cell r="J436" t="str">
            <v>Analisa EI-314</v>
          </cell>
        </row>
        <row r="437">
          <cell r="A437" t="str">
            <v>JENIS PEKERJAAN</v>
          </cell>
          <cell r="D437" t="str">
            <v>:  Galian Struktur dengan Kedalaman 2 - 4 M</v>
          </cell>
        </row>
        <row r="438">
          <cell r="A438" t="str">
            <v>SATUAN PEMBAYARAN</v>
          </cell>
          <cell r="D438" t="str">
            <v>:  M3</v>
          </cell>
          <cell r="H438" t="str">
            <v xml:space="preserve">         URAIAN ANALISA HARGA SATUAN</v>
          </cell>
        </row>
        <row r="439">
          <cell r="J439" t="str">
            <v>Lanjutan</v>
          </cell>
        </row>
        <row r="441">
          <cell r="A441" t="str">
            <v>No.</v>
          </cell>
          <cell r="C441" t="str">
            <v>U R A I A N</v>
          </cell>
          <cell r="G441" t="str">
            <v>KODE</v>
          </cell>
          <cell r="H441" t="str">
            <v>KOEF.</v>
          </cell>
          <cell r="I441" t="str">
            <v>SATUAN</v>
          </cell>
          <cell r="J441" t="str">
            <v>KETERANGAN</v>
          </cell>
        </row>
        <row r="444">
          <cell r="C444" t="str">
            <v>Waktu Siklus</v>
          </cell>
        </row>
        <row r="445">
          <cell r="C445" t="str">
            <v>- Waktu gusur</v>
          </cell>
          <cell r="D445" t="str">
            <v>= l / Vf</v>
          </cell>
          <cell r="G445" t="str">
            <v>T1</v>
          </cell>
          <cell r="H445">
            <v>1.6666666666666666E-2</v>
          </cell>
          <cell r="I445" t="str">
            <v>menit</v>
          </cell>
        </row>
        <row r="446">
          <cell r="C446" t="str">
            <v>- Waktu kembali</v>
          </cell>
          <cell r="D446" t="str">
            <v>= l / Vr</v>
          </cell>
          <cell r="G446" t="str">
            <v>T2</v>
          </cell>
          <cell r="H446">
            <v>0.01</v>
          </cell>
          <cell r="I446" t="str">
            <v>menit</v>
          </cell>
        </row>
        <row r="447">
          <cell r="C447" t="str">
            <v>- Waktu lain-lain</v>
          </cell>
          <cell r="G447" t="str">
            <v>T3</v>
          </cell>
          <cell r="H447">
            <v>8.0000000000000004E-4</v>
          </cell>
          <cell r="I447" t="str">
            <v>menit</v>
          </cell>
        </row>
        <row r="448">
          <cell r="G448" t="str">
            <v>Ts</v>
          </cell>
          <cell r="H448">
            <v>2.7466666666666664E-2</v>
          </cell>
          <cell r="I448" t="str">
            <v>menit</v>
          </cell>
        </row>
        <row r="450">
          <cell r="C450" t="str">
            <v>Kapasitas Produksi / Jam   =</v>
          </cell>
          <cell r="E450" t="str">
            <v>q x Fb x Fm x Fa x 60/Ts</v>
          </cell>
          <cell r="G450" t="str">
            <v>Q2</v>
          </cell>
          <cell r="H450">
            <v>9790.7766990291275</v>
          </cell>
          <cell r="I450" t="str">
            <v>M3</v>
          </cell>
        </row>
        <row r="453">
          <cell r="C453" t="str">
            <v>Koefisien Alat / M3</v>
          </cell>
          <cell r="D453" t="str">
            <v xml:space="preserve"> =  1  :  Q2</v>
          </cell>
          <cell r="G453" t="str">
            <v>(E04)</v>
          </cell>
          <cell r="H453">
            <v>1.0213694283306062E-4</v>
          </cell>
          <cell r="I453" t="str">
            <v>Jam</v>
          </cell>
        </row>
        <row r="456">
          <cell r="A456" t="str">
            <v>2.d.</v>
          </cell>
          <cell r="C456" t="str">
            <v>ALAT  BANTU</v>
          </cell>
        </row>
        <row r="457">
          <cell r="C457" t="str">
            <v>Diperlukan alat-alat bantu kecil</v>
          </cell>
          <cell r="J457" t="str">
            <v>Lump Sump</v>
          </cell>
        </row>
        <row r="458">
          <cell r="C458" t="str">
            <v>- Pacul</v>
          </cell>
          <cell r="D458" t="str">
            <v>=  2  buah</v>
          </cell>
        </row>
        <row r="459">
          <cell r="C459" t="str">
            <v>- Sekop</v>
          </cell>
          <cell r="D459" t="str">
            <v>=  2  buah</v>
          </cell>
        </row>
        <row r="462">
          <cell r="A462" t="str">
            <v xml:space="preserve">   3.</v>
          </cell>
          <cell r="C462" t="str">
            <v>TENAGA</v>
          </cell>
        </row>
        <row r="463">
          <cell r="C463" t="str">
            <v>Produksi menentukan : EXCAVATOR</v>
          </cell>
          <cell r="G463" t="str">
            <v>Q1</v>
          </cell>
          <cell r="H463">
            <v>23.989204687500003</v>
          </cell>
          <cell r="I463" t="str">
            <v>M3/Jam</v>
          </cell>
        </row>
        <row r="464">
          <cell r="C464" t="str">
            <v>Produksi Galian / hari  =  Tk x Q1</v>
          </cell>
          <cell r="G464" t="str">
            <v>Qt</v>
          </cell>
          <cell r="H464">
            <v>167.92443281250002</v>
          </cell>
          <cell r="I464" t="str">
            <v>M3</v>
          </cell>
        </row>
        <row r="465">
          <cell r="C465" t="str">
            <v>Kebutuhan tenaga :</v>
          </cell>
        </row>
        <row r="466">
          <cell r="D466" t="str">
            <v>- Pekerja</v>
          </cell>
          <cell r="G466" t="str">
            <v>P</v>
          </cell>
          <cell r="H466">
            <v>10</v>
          </cell>
          <cell r="I466" t="str">
            <v>orang</v>
          </cell>
        </row>
        <row r="467">
          <cell r="D467" t="str">
            <v>- Mandor</v>
          </cell>
          <cell r="G467" t="str">
            <v>M</v>
          </cell>
          <cell r="H467">
            <v>1</v>
          </cell>
          <cell r="I467" t="str">
            <v>orang</v>
          </cell>
        </row>
        <row r="469">
          <cell r="C469" t="str">
            <v>Koefisien tenaga / M3   :</v>
          </cell>
        </row>
        <row r="470">
          <cell r="D470" t="str">
            <v>- Pekerja</v>
          </cell>
          <cell r="E470" t="str">
            <v>= (Tk x P) : Qt</v>
          </cell>
          <cell r="G470" t="str">
            <v>(L01)</v>
          </cell>
          <cell r="H470">
            <v>0.41685416962616839</v>
          </cell>
          <cell r="I470" t="str">
            <v>Jam</v>
          </cell>
        </row>
        <row r="471">
          <cell r="D471" t="str">
            <v>- Mandor</v>
          </cell>
          <cell r="E471" t="str">
            <v>= (Tk x M) : Qt</v>
          </cell>
          <cell r="G471" t="str">
            <v>(L03)</v>
          </cell>
          <cell r="H471">
            <v>4.1685416962616843E-2</v>
          </cell>
          <cell r="I471" t="str">
            <v>Jam</v>
          </cell>
        </row>
        <row r="473">
          <cell r="A473" t="str">
            <v>4.</v>
          </cell>
          <cell r="C473" t="str">
            <v>HARGA DASAR SATUAN UPAH, BAHAN DAN ALAT</v>
          </cell>
        </row>
        <row r="474">
          <cell r="C474" t="str">
            <v>Lihat lampiran.</v>
          </cell>
        </row>
        <row r="476">
          <cell r="A476" t="str">
            <v>5.</v>
          </cell>
          <cell r="C476" t="str">
            <v>ANALISA HARGA SATUAN PEKERJAAN</v>
          </cell>
        </row>
        <row r="477">
          <cell r="C477" t="str">
            <v>Lihat perhitungan dalam FORMULIR STANDAR UNTUK</v>
          </cell>
        </row>
        <row r="478">
          <cell r="C478" t="str">
            <v>PEREKEMAN ANALISA MASING-MASING HARGA</v>
          </cell>
        </row>
        <row r="479">
          <cell r="C479" t="str">
            <v>SATUAN.</v>
          </cell>
        </row>
        <row r="480">
          <cell r="C480" t="str">
            <v>Didapat Harga Satuan Pekerjaan :</v>
          </cell>
        </row>
        <row r="482">
          <cell r="C482" t="str">
            <v xml:space="preserve">Rp.  </v>
          </cell>
          <cell r="D482">
            <v>263185.30429868924</v>
          </cell>
          <cell r="E482" t="str">
            <v xml:space="preserve"> / M3</v>
          </cell>
        </row>
        <row r="485">
          <cell r="A485" t="str">
            <v>6.</v>
          </cell>
          <cell r="C485" t="str">
            <v>WAKTU PELAKSANAAN YANG DIPERLUKAN</v>
          </cell>
        </row>
        <row r="486">
          <cell r="C486" t="str">
            <v>Masa Pelaksanaan :</v>
          </cell>
          <cell r="D486" t="str">
            <v>. . . . . . . . . . . .</v>
          </cell>
          <cell r="E486" t="str">
            <v>bulan</v>
          </cell>
        </row>
        <row r="488">
          <cell r="A488" t="str">
            <v>7.</v>
          </cell>
          <cell r="C488" t="str">
            <v>VOLUME PEKERJAAN YANG DIPERLUKAN</v>
          </cell>
        </row>
        <row r="489">
          <cell r="C489" t="str">
            <v>Volume pekerjaan  :</v>
          </cell>
          <cell r="D489">
            <v>133.98901888876969</v>
          </cell>
          <cell r="E489" t="str">
            <v>M3</v>
          </cell>
        </row>
        <row r="1766">
          <cell r="C1766" t="str">
            <v>Faktor efisiensi alat</v>
          </cell>
          <cell r="G1766" t="str">
            <v>Fa</v>
          </cell>
          <cell r="H1766">
            <v>0.83</v>
          </cell>
          <cell r="I1766" t="str">
            <v>-</v>
          </cell>
        </row>
        <row r="1768">
          <cell r="C1768" t="str">
            <v>Kapasitas Prod./Jam   =</v>
          </cell>
          <cell r="D1768" t="str">
            <v>(v x 1000) x b x t x Fa</v>
          </cell>
          <cell r="G1768" t="str">
            <v>Q4</v>
          </cell>
          <cell r="H1768">
            <v>104.58</v>
          </cell>
          <cell r="I1768" t="str">
            <v>M3</v>
          </cell>
        </row>
        <row r="1769">
          <cell r="D1769" t="str">
            <v>n</v>
          </cell>
        </row>
        <row r="1771">
          <cell r="C1771" t="str">
            <v>Koefisien Alat / m3</v>
          </cell>
          <cell r="D1771" t="str">
            <v xml:space="preserve"> =  1  :  Q4</v>
          </cell>
          <cell r="G1771" t="str">
            <v>(E19)</v>
          </cell>
          <cell r="H1771">
            <v>9.5620577548288389E-3</v>
          </cell>
          <cell r="I1771" t="str">
            <v>Jam</v>
          </cell>
        </row>
        <row r="1774">
          <cell r="A1774" t="str">
            <v>2.e.</v>
          </cell>
          <cell r="C1774" t="str">
            <v>WATER TANK TRUCK</v>
          </cell>
          <cell r="G1774" t="str">
            <v>(E23)</v>
          </cell>
        </row>
        <row r="1775">
          <cell r="C1775" t="str">
            <v>Volume tangki air</v>
          </cell>
          <cell r="G1775" t="str">
            <v>V</v>
          </cell>
          <cell r="H1775">
            <v>4</v>
          </cell>
          <cell r="I1775" t="str">
            <v>M3</v>
          </cell>
        </row>
        <row r="1776">
          <cell r="C1776" t="str">
            <v>Kebutuhan air / M3 material padat</v>
          </cell>
          <cell r="G1776" t="str">
            <v>Wc</v>
          </cell>
          <cell r="H1776">
            <v>7.0000000000000007E-2</v>
          </cell>
          <cell r="I1776" t="str">
            <v>M3</v>
          </cell>
        </row>
        <row r="1777">
          <cell r="C1777" t="str">
            <v>Pengisian Tangki / jam</v>
          </cell>
          <cell r="G1777" t="str">
            <v>n</v>
          </cell>
          <cell r="H1777">
            <v>3</v>
          </cell>
          <cell r="I1777" t="str">
            <v>kali</v>
          </cell>
        </row>
        <row r="1778">
          <cell r="C1778" t="str">
            <v>Faktor efisiensi alat</v>
          </cell>
          <cell r="G1778" t="str">
            <v>Fa</v>
          </cell>
          <cell r="H1778">
            <v>0.83</v>
          </cell>
          <cell r="I1778" t="str">
            <v>-</v>
          </cell>
        </row>
        <row r="1780">
          <cell r="C1780" t="str">
            <v>Kapasitas Produksi / Jam   =</v>
          </cell>
          <cell r="E1780" t="str">
            <v>V  x  n x Fa</v>
          </cell>
          <cell r="G1780" t="str">
            <v>Q5</v>
          </cell>
          <cell r="H1780">
            <v>142.28571428571425</v>
          </cell>
          <cell r="I1780" t="str">
            <v>M3</v>
          </cell>
        </row>
        <row r="1781">
          <cell r="E1781" t="str">
            <v xml:space="preserve">     Wc</v>
          </cell>
        </row>
        <row r="1783">
          <cell r="C1783" t="str">
            <v>Koefisien Alat / m3</v>
          </cell>
          <cell r="D1783" t="str">
            <v xml:space="preserve"> =  1  :  Q5</v>
          </cell>
          <cell r="G1783" t="str">
            <v>(E23)</v>
          </cell>
          <cell r="H1783">
            <v>7.0281124497991983E-3</v>
          </cell>
          <cell r="I1783" t="str">
            <v>Jam</v>
          </cell>
        </row>
        <row r="1785">
          <cell r="A1785" t="str">
            <v>2.f.</v>
          </cell>
          <cell r="C1785" t="str">
            <v>ALAT  BANTU</v>
          </cell>
        </row>
        <row r="1786">
          <cell r="C1786" t="str">
            <v>Diperlukan alat-alat bantu kecil</v>
          </cell>
          <cell r="J1786" t="str">
            <v>Lump Sump</v>
          </cell>
        </row>
        <row r="1787">
          <cell r="C1787" t="str">
            <v>- Sekop    =         3   buah</v>
          </cell>
        </row>
        <row r="1791">
          <cell r="J1791" t="str">
            <v>Berlanjut ke halaman berikut</v>
          </cell>
        </row>
        <row r="1792">
          <cell r="A1792" t="str">
            <v>ITEM PEMBAYARAN NO.</v>
          </cell>
          <cell r="D1792" t="str">
            <v>:  3.2 (3)</v>
          </cell>
          <cell r="J1792" t="str">
            <v>Analisa EI-323</v>
          </cell>
        </row>
        <row r="1793">
          <cell r="A1793" t="str">
            <v>JENIS PEKERJAAN</v>
          </cell>
          <cell r="D1793" t="str">
            <v>:  Timbunan Pilihan</v>
          </cell>
        </row>
        <row r="1794">
          <cell r="A1794" t="str">
            <v>SATUAN PEMBAYARAN</v>
          </cell>
          <cell r="D1794" t="str">
            <v>:  M3</v>
          </cell>
          <cell r="H1794" t="str">
            <v xml:space="preserve">         URAIAN ANALISA HARGA SATUAN</v>
          </cell>
        </row>
        <row r="1795">
          <cell r="J1795" t="str">
            <v>Lanjutan</v>
          </cell>
        </row>
        <row r="1797">
          <cell r="A1797" t="str">
            <v>No.</v>
          </cell>
          <cell r="C1797" t="str">
            <v>U R A I A N</v>
          </cell>
          <cell r="G1797" t="str">
            <v>KODE</v>
          </cell>
          <cell r="H1797" t="str">
            <v>KOEF.</v>
          </cell>
          <cell r="I1797" t="str">
            <v>SATUAN</v>
          </cell>
          <cell r="J1797" t="str">
            <v>KETERANGAN</v>
          </cell>
        </row>
        <row r="1800">
          <cell r="A1800" t="str">
            <v xml:space="preserve">   3.</v>
          </cell>
          <cell r="C1800" t="str">
            <v>TENAGA</v>
          </cell>
        </row>
        <row r="1801">
          <cell r="C1801" t="str">
            <v>Produksi menentukan : DUMP TRUCK</v>
          </cell>
          <cell r="G1801" t="str">
            <v>Q1</v>
          </cell>
          <cell r="H1801">
            <v>0.40310830500242839</v>
          </cell>
          <cell r="I1801" t="str">
            <v>M3/Jam</v>
          </cell>
        </row>
        <row r="1802">
          <cell r="C1802" t="str">
            <v>Produksi Timbunan / hari  =  Tk x Q1</v>
          </cell>
          <cell r="G1802" t="str">
            <v>Qt</v>
          </cell>
          <cell r="H1802">
            <v>2.8217581350169989</v>
          </cell>
          <cell r="I1802" t="str">
            <v>M3</v>
          </cell>
        </row>
        <row r="1803">
          <cell r="C1803" t="str">
            <v>Kebutuhan tenaga :</v>
          </cell>
        </row>
        <row r="1804">
          <cell r="D1804" t="str">
            <v>- Pekerja</v>
          </cell>
          <cell r="G1804" t="str">
            <v>P</v>
          </cell>
          <cell r="H1804">
            <v>4</v>
          </cell>
          <cell r="I1804" t="str">
            <v>orang</v>
          </cell>
        </row>
        <row r="1805">
          <cell r="D1805" t="str">
            <v>- Mandor</v>
          </cell>
          <cell r="G1805" t="str">
            <v>M</v>
          </cell>
          <cell r="H1805">
            <v>1</v>
          </cell>
          <cell r="I1805" t="str">
            <v>orang</v>
          </cell>
        </row>
        <row r="1808">
          <cell r="C1808" t="str">
            <v>Koefisien tenaga / M3   :</v>
          </cell>
        </row>
        <row r="1809">
          <cell r="D1809" t="str">
            <v>- Pekerja</v>
          </cell>
          <cell r="E1809" t="str">
            <v>= (Tk x P) : Qt</v>
          </cell>
          <cell r="G1809" t="str">
            <v>(L01)</v>
          </cell>
          <cell r="H1809">
            <v>9.9228915662650596</v>
          </cell>
          <cell r="I1809" t="str">
            <v>Jam</v>
          </cell>
        </row>
        <row r="1810">
          <cell r="D1810" t="str">
            <v>- Mandor</v>
          </cell>
          <cell r="E1810" t="str">
            <v>= (Tk x M) : Qt</v>
          </cell>
          <cell r="G1810" t="str">
            <v>(L03)</v>
          </cell>
          <cell r="H1810">
            <v>2.4807228915662649</v>
          </cell>
          <cell r="I1810" t="str">
            <v>Jam</v>
          </cell>
        </row>
        <row r="1813">
          <cell r="A1813" t="str">
            <v>4.</v>
          </cell>
          <cell r="C1813" t="str">
            <v>HARGA DASAR SATUAN UPAH, BAHAN DAN ALAT</v>
          </cell>
        </row>
        <row r="1814">
          <cell r="C1814" t="str">
            <v>Lihat lampiran.</v>
          </cell>
        </row>
        <row r="1817">
          <cell r="A1817" t="str">
            <v>5.</v>
          </cell>
          <cell r="C1817" t="str">
            <v>ANALISA HARGA SATUAN PEKERJAAN</v>
          </cell>
        </row>
        <row r="1818">
          <cell r="C1818" t="str">
            <v>Lihat perhitungan dalam FORMULIR STANDAR UNTUK</v>
          </cell>
        </row>
        <row r="1819">
          <cell r="C1819" t="str">
            <v>PEREKEMAN ANALISA MASING-MASING HARGA</v>
          </cell>
        </row>
        <row r="1820">
          <cell r="C1820" t="str">
            <v>SATUAN.</v>
          </cell>
        </row>
        <row r="1821">
          <cell r="C1821" t="str">
            <v>Didapat Harga Satuan Pekerjaan :</v>
          </cell>
        </row>
        <row r="1823">
          <cell r="C1823" t="str">
            <v xml:space="preserve">Rp.  </v>
          </cell>
          <cell r="D1823">
            <v>501114.46814012952</v>
          </cell>
          <cell r="E1823" t="str">
            <v xml:space="preserve"> / M3.</v>
          </cell>
        </row>
        <row r="1826">
          <cell r="A1826" t="str">
            <v>6.</v>
          </cell>
          <cell r="C1826" t="str">
            <v>WAKTU PELAKSANAAN YANG DIPERLUKAN</v>
          </cell>
        </row>
        <row r="1827">
          <cell r="C1827" t="str">
            <v>Masa Pelaksanaan :</v>
          </cell>
          <cell r="D1827" t="str">
            <v>. . . . . . . . . . . .</v>
          </cell>
          <cell r="E1827" t="str">
            <v>bulan</v>
          </cell>
        </row>
        <row r="1829">
          <cell r="A1829" t="str">
            <v>7.</v>
          </cell>
          <cell r="C1829" t="str">
            <v>VOLUME PEKERJAAN YANG DIPERLUKAN</v>
          </cell>
        </row>
        <row r="1830">
          <cell r="C1830" t="str">
            <v>Volume pekerjaan  :</v>
          </cell>
          <cell r="D1830">
            <v>1</v>
          </cell>
          <cell r="E1830" t="str">
            <v>M3</v>
          </cell>
        </row>
        <row r="1851">
          <cell r="A1851" t="str">
            <v>ITEM PEMBAYARAN NO.</v>
          </cell>
          <cell r="D1851" t="str">
            <v>:  3.2 (4)</v>
          </cell>
          <cell r="J1851" t="str">
            <v>Analisa EI-324</v>
          </cell>
        </row>
        <row r="1852">
          <cell r="A1852" t="str">
            <v>JENIS PEKERJAAN</v>
          </cell>
          <cell r="D1852" t="str">
            <v>:  Timb. Pilihan Di Atas Tnh. Rawa</v>
          </cell>
        </row>
        <row r="1853">
          <cell r="A1853" t="str">
            <v>SATUAN PEMBAYARAN</v>
          </cell>
          <cell r="D1853" t="str">
            <v>:  M3</v>
          </cell>
          <cell r="H1853" t="str">
            <v xml:space="preserve">         URAIAN ANALISA HARGA SATUAN</v>
          </cell>
        </row>
        <row r="1856">
          <cell r="A1856" t="str">
            <v>No.</v>
          </cell>
          <cell r="C1856" t="str">
            <v>U R A I A N</v>
          </cell>
          <cell r="G1856" t="str">
            <v>KODE</v>
          </cell>
          <cell r="H1856" t="str">
            <v>KOEF.</v>
          </cell>
          <cell r="I1856" t="str">
            <v>SATUAN</v>
          </cell>
          <cell r="J1856" t="str">
            <v>KETERANGAN</v>
          </cell>
        </row>
        <row r="1859">
          <cell r="A1859" t="str">
            <v>I.</v>
          </cell>
          <cell r="C1859" t="str">
            <v>ASUMSI</v>
          </cell>
        </row>
        <row r="1860">
          <cell r="A1860">
            <v>1</v>
          </cell>
          <cell r="C1860" t="str">
            <v>Pekerjaan dilakukan secara mekanis</v>
          </cell>
        </row>
        <row r="1861">
          <cell r="A1861">
            <v>2</v>
          </cell>
          <cell r="C1861" t="str">
            <v>Lokasi pekerjaan : di atas tanah rawa</v>
          </cell>
        </row>
        <row r="1862">
          <cell r="A1862">
            <v>3</v>
          </cell>
          <cell r="C1862" t="str">
            <v>Kondisi Jalan   :  sedang / baik</v>
          </cell>
        </row>
        <row r="1863">
          <cell r="A1863">
            <v>4</v>
          </cell>
          <cell r="C1863" t="str">
            <v>Jam kerja efektif per-hari</v>
          </cell>
          <cell r="G1863" t="str">
            <v>Tk</v>
          </cell>
          <cell r="H1863">
            <v>7</v>
          </cell>
          <cell r="I1863" t="str">
            <v>Jam</v>
          </cell>
        </row>
        <row r="1864">
          <cell r="A1864">
            <v>5</v>
          </cell>
          <cell r="C1864" t="str">
            <v>Faktor pengembangan bahan</v>
          </cell>
          <cell r="G1864" t="str">
            <v>Fk</v>
          </cell>
          <cell r="H1864">
            <v>1.2</v>
          </cell>
          <cell r="I1864" t="str">
            <v>-</v>
          </cell>
        </row>
        <row r="1867">
          <cell r="A1867" t="str">
            <v>II.</v>
          </cell>
          <cell r="C1867" t="str">
            <v>URUTAN KERJA</v>
          </cell>
        </row>
        <row r="1869">
          <cell r="A1869">
            <v>1</v>
          </cell>
          <cell r="C1869" t="str">
            <v>Whell Loader memuat ke dalam Dump Truck</v>
          </cell>
        </row>
        <row r="1870">
          <cell r="A1870">
            <v>2</v>
          </cell>
          <cell r="C1870" t="str">
            <v>Dump Truck mengangkut material pilihan</v>
          </cell>
        </row>
        <row r="1871">
          <cell r="C1871" t="str">
            <v>ke lapangan dimana : jarak quari ke lapangan</v>
          </cell>
          <cell r="G1871" t="str">
            <v>L</v>
          </cell>
          <cell r="H1871">
            <v>10</v>
          </cell>
          <cell r="I1871" t="str">
            <v>Km</v>
          </cell>
        </row>
        <row r="1872">
          <cell r="A1872">
            <v>3</v>
          </cell>
          <cell r="C1872" t="str">
            <v>Dump Truck menuang material pilihan di lokasi rawa</v>
          </cell>
        </row>
        <row r="1873">
          <cell r="C1873" t="str">
            <v>yang telah ditetapkan mulai dari tepian rawa hingga</v>
          </cell>
        </row>
        <row r="1874">
          <cell r="C1874" t="str">
            <v>permukaan timbunan mencapai permukaan air rawa.</v>
          </cell>
        </row>
        <row r="1875">
          <cell r="A1875">
            <v>4</v>
          </cell>
          <cell r="C1875" t="str">
            <v>Sekelompok pekerja merapikan timbunan</v>
          </cell>
        </row>
        <row r="1876">
          <cell r="A1876">
            <v>5</v>
          </cell>
          <cell r="C1876" t="str">
            <v>Geotekstil atau batangan kayu (bila diperlukan)</v>
          </cell>
        </row>
        <row r="1877">
          <cell r="C1877" t="str">
            <v>dianggap telah terpasang</v>
          </cell>
        </row>
        <row r="1879">
          <cell r="A1879" t="str">
            <v>III.</v>
          </cell>
          <cell r="C1879" t="str">
            <v>PEMAKAIAN BAHAN, ALAT DAN TENAGA</v>
          </cell>
        </row>
        <row r="1880">
          <cell r="A1880" t="str">
            <v xml:space="preserve">   1.</v>
          </cell>
          <cell r="C1880" t="str">
            <v>BAHAN</v>
          </cell>
        </row>
        <row r="1881">
          <cell r="A1881" t="str">
            <v>1.a.</v>
          </cell>
          <cell r="C1881" t="str">
            <v>Bahan pilihan</v>
          </cell>
          <cell r="G1881" t="str">
            <v>(M09)</v>
          </cell>
          <cell r="H1881">
            <v>1</v>
          </cell>
          <cell r="I1881" t="str">
            <v>M3</v>
          </cell>
        </row>
        <row r="1883">
          <cell r="A1883" t="str">
            <v xml:space="preserve">   2.</v>
          </cell>
          <cell r="C1883" t="str">
            <v>ALAT</v>
          </cell>
        </row>
        <row r="1885">
          <cell r="A1885" t="str">
            <v xml:space="preserve">   2.a.</v>
          </cell>
          <cell r="C1885" t="str">
            <v>DUMP TRUCK</v>
          </cell>
          <cell r="G1885" t="str">
            <v>(E09)</v>
          </cell>
        </row>
        <row r="1886">
          <cell r="C1886" t="str">
            <v>Kapasitas bak</v>
          </cell>
          <cell r="G1886" t="str">
            <v>V</v>
          </cell>
          <cell r="H1886">
            <v>1.9444444444444444</v>
          </cell>
          <cell r="I1886" t="str">
            <v>M3</v>
          </cell>
        </row>
        <row r="1887">
          <cell r="C1887" t="str">
            <v>Faktor  efisiensi alat</v>
          </cell>
          <cell r="G1887" t="str">
            <v>Fa</v>
          </cell>
          <cell r="H1887">
            <v>0.83</v>
          </cell>
          <cell r="I1887" t="str">
            <v>-</v>
          </cell>
          <cell r="Q1887" t="str">
            <v xml:space="preserve">JUMLAH HARGA BAHAN   </v>
          </cell>
          <cell r="U1887">
            <v>25000</v>
          </cell>
        </row>
        <row r="1888">
          <cell r="C1888" t="str">
            <v>Kecepatan rata-rata bermuatan</v>
          </cell>
          <cell r="G1888" t="str">
            <v>v1</v>
          </cell>
          <cell r="H1888">
            <v>45</v>
          </cell>
          <cell r="I1888" t="str">
            <v>KM/Jam</v>
          </cell>
        </row>
        <row r="1889">
          <cell r="C1889" t="str">
            <v>Kecepatan rata-rata kosong</v>
          </cell>
          <cell r="G1889" t="str">
            <v>v2</v>
          </cell>
          <cell r="H1889">
            <v>60</v>
          </cell>
          <cell r="I1889" t="str">
            <v>KM/Jam</v>
          </cell>
          <cell r="L1889" t="str">
            <v>C.</v>
          </cell>
          <cell r="N1889" t="str">
            <v>PERALATAN</v>
          </cell>
        </row>
        <row r="1890">
          <cell r="C1890" t="str">
            <v>Waktusiklus :</v>
          </cell>
          <cell r="G1890" t="str">
            <v>Ts2</v>
          </cell>
          <cell r="L1890" t="str">
            <v>1.</v>
          </cell>
          <cell r="N1890" t="str">
            <v>Dump Truck</v>
          </cell>
          <cell r="O1890" t="str">
            <v>(E08)</v>
          </cell>
          <cell r="P1890" t="str">
            <v>Jam</v>
          </cell>
          <cell r="Q1890">
            <v>0.27194492254733216</v>
          </cell>
          <cell r="R1890">
            <v>153645.58193291764</v>
          </cell>
          <cell r="U1890">
            <v>41783.135878487068</v>
          </cell>
        </row>
        <row r="1891">
          <cell r="C1891" t="str">
            <v>-  Waktu tempuh isi   = (L : v1) x 60</v>
          </cell>
          <cell r="G1891" t="str">
            <v>T1</v>
          </cell>
          <cell r="H1891">
            <v>13.333333333333332</v>
          </cell>
          <cell r="I1891" t="str">
            <v>menit</v>
          </cell>
          <cell r="L1891" t="str">
            <v>2.</v>
          </cell>
          <cell r="N1891" t="str">
            <v>Whell  Loader</v>
          </cell>
          <cell r="O1891" t="str">
            <v>(E15)</v>
          </cell>
          <cell r="P1891" t="str">
            <v>Jam</v>
          </cell>
          <cell r="Q1891">
            <v>1.4874312063067082E-2</v>
          </cell>
          <cell r="R1891">
            <v>163808.13869490434</v>
          </cell>
          <cell r="U1891">
            <v>2436.5333734181813</v>
          </cell>
        </row>
        <row r="1892">
          <cell r="C1892" t="str">
            <v>-  Waktu tempuh kosong   = (L : v2) x 60</v>
          </cell>
          <cell r="G1892" t="str">
            <v>T2</v>
          </cell>
          <cell r="H1892">
            <v>10</v>
          </cell>
          <cell r="I1892" t="str">
            <v>menit</v>
          </cell>
          <cell r="L1892" t="str">
            <v>3.</v>
          </cell>
          <cell r="N1892" t="str">
            <v>Alat  Bantu</v>
          </cell>
          <cell r="P1892" t="str">
            <v>Ls</v>
          </cell>
          <cell r="Q1892">
            <v>1</v>
          </cell>
          <cell r="R1892">
            <v>100</v>
          </cell>
          <cell r="U1892">
            <v>100</v>
          </cell>
        </row>
        <row r="1893">
          <cell r="C1893" t="str">
            <v>- Lain-lain</v>
          </cell>
          <cell r="G1893" t="str">
            <v>T3</v>
          </cell>
          <cell r="H1893">
            <v>3</v>
          </cell>
          <cell r="I1893" t="str">
            <v>menit</v>
          </cell>
        </row>
        <row r="1894">
          <cell r="G1894" t="str">
            <v>Ts1</v>
          </cell>
          <cell r="H1894">
            <v>26.333333333333332</v>
          </cell>
          <cell r="I1894" t="str">
            <v>menit</v>
          </cell>
        </row>
        <row r="1896">
          <cell r="C1896" t="str">
            <v>Kapasitas Produksi / Jam   =</v>
          </cell>
          <cell r="E1896" t="str">
            <v>V x Fa x 60</v>
          </cell>
          <cell r="G1896" t="str">
            <v>Q1</v>
          </cell>
          <cell r="H1896">
            <v>3.6772151898734178</v>
          </cell>
          <cell r="I1896" t="str">
            <v>M3/Jam</v>
          </cell>
        </row>
        <row r="1897">
          <cell r="E1897" t="str">
            <v>Ts1</v>
          </cell>
        </row>
        <row r="1898">
          <cell r="Q1898" t="str">
            <v xml:space="preserve">JUMLAH HARGA PERALATAN   </v>
          </cell>
          <cell r="U1898">
            <v>44319.669251905252</v>
          </cell>
        </row>
        <row r="1899">
          <cell r="C1899" t="str">
            <v>Koefisien Alat / M3</v>
          </cell>
          <cell r="D1899" t="str">
            <v xml:space="preserve"> =  1  :  Q1</v>
          </cell>
          <cell r="G1899" t="str">
            <v>(E08)</v>
          </cell>
          <cell r="H1899">
            <v>0.27194492254733216</v>
          </cell>
          <cell r="I1899" t="str">
            <v>Jam</v>
          </cell>
        </row>
        <row r="1900">
          <cell r="L1900" t="str">
            <v>D.</v>
          </cell>
          <cell r="N1900" t="str">
            <v>JUMLAH HARGA TENAGA, BAHAN DAN PERALATAN  ( A + B + C )</v>
          </cell>
          <cell r="U1900">
            <v>71747.748529013697</v>
          </cell>
        </row>
        <row r="1901">
          <cell r="L1901" t="str">
            <v>E.</v>
          </cell>
          <cell r="N1901" t="str">
            <v>OVERHEAD &amp; PROFIT</v>
          </cell>
          <cell r="P1901">
            <v>10</v>
          </cell>
          <cell r="Q1901" t="str">
            <v>%  x  D</v>
          </cell>
          <cell r="U1901">
            <v>7174.7748529013697</v>
          </cell>
        </row>
        <row r="1902">
          <cell r="A1902" t="str">
            <v>2.b.</v>
          </cell>
          <cell r="C1902" t="str">
            <v>ALAT  BANTU</v>
          </cell>
          <cell r="L1902" t="str">
            <v>F.</v>
          </cell>
          <cell r="N1902" t="str">
            <v>HARGA SATUAN PEKERJAAN  ( D + E )</v>
          </cell>
          <cell r="U1902">
            <v>78922.52338191506</v>
          </cell>
        </row>
        <row r="1903">
          <cell r="C1903" t="str">
            <v>Diperlukan alat-alat bantu kecil</v>
          </cell>
          <cell r="J1903" t="str">
            <v>Lump Sump</v>
          </cell>
          <cell r="L1903" t="str">
            <v>Note: 1</v>
          </cell>
          <cell r="N1903" t="str">
            <v>SATUAN dapat berdasarkan atas jam operasi untuk Tenaga Kerja dan Peralatan, volume dan/atau ukuran</v>
          </cell>
        </row>
        <row r="1904">
          <cell r="C1904" t="str">
            <v>- Sekop    =         3   buah</v>
          </cell>
          <cell r="N1904" t="str">
            <v>berat untuk bahan-bahan.</v>
          </cell>
        </row>
        <row r="1905">
          <cell r="L1905">
            <v>2</v>
          </cell>
          <cell r="N1905" t="str">
            <v>Kuantitas satuan adalah kuantitas setiap komponen untuk menyelesaikan satu satuan pekerjaan dari nomor</v>
          </cell>
        </row>
        <row r="1906">
          <cell r="N1906" t="str">
            <v>mata pembayaran.</v>
          </cell>
        </row>
        <row r="1907">
          <cell r="L1907">
            <v>3</v>
          </cell>
          <cell r="N1907" t="str">
            <v>Biaya satuan untuk peralatan sudah termasuk bahan bakar, bahan habis dipakai dan operator.</v>
          </cell>
        </row>
        <row r="1908">
          <cell r="L1908">
            <v>4</v>
          </cell>
          <cell r="N1908" t="str">
            <v>Biaya satuan sudah termasuk pengeluaran untuk seluruh pajak yang berkaitan (tetapi tidak termasuk PPN</v>
          </cell>
        </row>
        <row r="1909">
          <cell r="N1909" t="str">
            <v>yang dibayar dari kontrak) dan biaya-biaya lainnya.</v>
          </cell>
        </row>
        <row r="1911">
          <cell r="J1911" t="str">
            <v>Berlanjut ke halaman berikut</v>
          </cell>
        </row>
        <row r="1912">
          <cell r="A1912" t="str">
            <v>ITEM PEMBAYARAN NO.</v>
          </cell>
          <cell r="D1912" t="str">
            <v>:  3.2 (4)</v>
          </cell>
          <cell r="J1912" t="str">
            <v>Analisa EI-324</v>
          </cell>
        </row>
        <row r="1913">
          <cell r="A1913" t="str">
            <v>JENIS PEKERJAAN</v>
          </cell>
          <cell r="D1913" t="str">
            <v>:  Timb. Pilihan Di Atas Tnh. Rawa</v>
          </cell>
        </row>
        <row r="1914">
          <cell r="A1914" t="str">
            <v>SATUAN PEMBAYARAN</v>
          </cell>
          <cell r="D1914" t="str">
            <v>:  M3</v>
          </cell>
          <cell r="H1914" t="str">
            <v xml:space="preserve">         URAIAN ANALISA HARGA SATUAN</v>
          </cell>
        </row>
        <row r="1915">
          <cell r="J1915" t="str">
            <v>Lanjutan</v>
          </cell>
        </row>
        <row r="1917">
          <cell r="A1917" t="str">
            <v>No.</v>
          </cell>
          <cell r="C1917" t="str">
            <v>U R A I A N</v>
          </cell>
          <cell r="G1917" t="str">
            <v>KODE</v>
          </cell>
          <cell r="H1917" t="str">
            <v>KOEF.</v>
          </cell>
          <cell r="I1917" t="str">
            <v>SATUAN</v>
          </cell>
          <cell r="J1917" t="str">
            <v>KETERANGAN</v>
          </cell>
        </row>
        <row r="1920">
          <cell r="A1920" t="str">
            <v>2.c.</v>
          </cell>
          <cell r="C1920" t="str">
            <v>WHELL  LOADER</v>
          </cell>
          <cell r="G1920" t="str">
            <v>(E15)</v>
          </cell>
        </row>
        <row r="1921">
          <cell r="C1921" t="str">
            <v>Kapasitas  Bucket</v>
          </cell>
          <cell r="G1921" t="str">
            <v>V</v>
          </cell>
          <cell r="H1921">
            <v>1.5</v>
          </cell>
          <cell r="I1921" t="str">
            <v>M3</v>
          </cell>
        </row>
        <row r="1922">
          <cell r="C1922" t="str">
            <v>Faktor Bucket</v>
          </cell>
          <cell r="G1922" t="str">
            <v>Fb</v>
          </cell>
          <cell r="H1922">
            <v>0.9</v>
          </cell>
          <cell r="I1922" t="str">
            <v>-</v>
          </cell>
        </row>
        <row r="1923">
          <cell r="C1923" t="str">
            <v>Faktor Efisiensi Alat</v>
          </cell>
          <cell r="G1923" t="str">
            <v>Fa</v>
          </cell>
          <cell r="H1923">
            <v>0.83</v>
          </cell>
          <cell r="I1923" t="str">
            <v>-</v>
          </cell>
        </row>
        <row r="1924">
          <cell r="C1924" t="str">
            <v>Waktu sklus</v>
          </cell>
          <cell r="G1924" t="str">
            <v>Ts1</v>
          </cell>
          <cell r="I1924" t="str">
            <v>menit</v>
          </cell>
        </row>
        <row r="1925">
          <cell r="C1925" t="str">
            <v>- Muat</v>
          </cell>
          <cell r="G1925" t="str">
            <v>T1</v>
          </cell>
          <cell r="H1925">
            <v>0.5</v>
          </cell>
          <cell r="I1925" t="str">
            <v>menit</v>
          </cell>
        </row>
        <row r="1926">
          <cell r="C1926" t="str">
            <v>- Lain-lain</v>
          </cell>
          <cell r="G1926" t="str">
            <v>T2</v>
          </cell>
          <cell r="H1926">
            <v>0.5</v>
          </cell>
          <cell r="I1926" t="str">
            <v>menit</v>
          </cell>
        </row>
        <row r="1927">
          <cell r="G1927" t="str">
            <v>Ts2</v>
          </cell>
          <cell r="H1927">
            <v>1</v>
          </cell>
          <cell r="I1927" t="str">
            <v>menit</v>
          </cell>
        </row>
        <row r="1929">
          <cell r="C1929" t="str">
            <v>Kapasitas Produksi / Jam =</v>
          </cell>
          <cell r="E1929" t="str">
            <v>V  x  Fb x Fa x 60</v>
          </cell>
          <cell r="G1929" t="str">
            <v>Q2</v>
          </cell>
          <cell r="H1929">
            <v>67.23</v>
          </cell>
          <cell r="I1929" t="str">
            <v>M3</v>
          </cell>
        </row>
        <row r="1930">
          <cell r="E1930" t="str">
            <v>Ts1</v>
          </cell>
        </row>
        <row r="1932">
          <cell r="C1932" t="str">
            <v>Koefisienalat / M3</v>
          </cell>
          <cell r="D1932" t="str">
            <v xml:space="preserve"> =   1 : Q2</v>
          </cell>
          <cell r="G1932" t="str">
            <v>(E15)</v>
          </cell>
          <cell r="H1932">
            <v>1.4874312063067082E-2</v>
          </cell>
          <cell r="I1932" t="str">
            <v>Jam</v>
          </cell>
        </row>
        <row r="1934">
          <cell r="A1934" t="str">
            <v xml:space="preserve">   3.</v>
          </cell>
          <cell r="C1934" t="str">
            <v>TENAGA</v>
          </cell>
        </row>
        <row r="1935">
          <cell r="C1935" t="str">
            <v>Produksi menentukan : DUMP TRUCK</v>
          </cell>
          <cell r="G1935" t="str">
            <v>Q1</v>
          </cell>
          <cell r="H1935">
            <v>3.6772151898734178</v>
          </cell>
          <cell r="I1935" t="str">
            <v>M3/Jam</v>
          </cell>
        </row>
        <row r="1936">
          <cell r="C1936" t="str">
            <v>Produksi Timbunan / hari  =  Tk x Q1</v>
          </cell>
          <cell r="G1936" t="str">
            <v>Qt</v>
          </cell>
          <cell r="H1936">
            <v>25.740506329113924</v>
          </cell>
          <cell r="I1936" t="str">
            <v>M3</v>
          </cell>
        </row>
        <row r="1937">
          <cell r="C1937" t="str">
            <v>Asumsi permukaan hamparan di permukaan rawa :</v>
          </cell>
        </row>
        <row r="1939">
          <cell r="C1939" t="str">
            <v>Kebutuhan tenaga :</v>
          </cell>
        </row>
        <row r="1940">
          <cell r="D1940" t="str">
            <v>- Pekerja</v>
          </cell>
          <cell r="G1940" t="str">
            <v>P</v>
          </cell>
          <cell r="H1940">
            <v>2</v>
          </cell>
          <cell r="I1940" t="str">
            <v>orang</v>
          </cell>
        </row>
        <row r="1941">
          <cell r="D1941" t="str">
            <v>- Mandor</v>
          </cell>
          <cell r="G1941" t="str">
            <v>M</v>
          </cell>
          <cell r="H1941">
            <v>1</v>
          </cell>
          <cell r="I1941" t="str">
            <v>orang</v>
          </cell>
        </row>
        <row r="1944">
          <cell r="C1944" t="str">
            <v>Koefisien tenaga / M3   :</v>
          </cell>
        </row>
        <row r="1945">
          <cell r="D1945" t="str">
            <v>- Pekerja</v>
          </cell>
          <cell r="E1945" t="str">
            <v>= (Tk x P) : Qt</v>
          </cell>
          <cell r="G1945" t="str">
            <v>(L01)</v>
          </cell>
          <cell r="H1945">
            <v>0.54388984509466443</v>
          </cell>
          <cell r="I1945" t="str">
            <v>Jam</v>
          </cell>
        </row>
        <row r="1946">
          <cell r="D1946" t="str">
            <v>- Mandor</v>
          </cell>
          <cell r="E1946" t="str">
            <v>= (Tk x M) : Qt</v>
          </cell>
          <cell r="G1946" t="str">
            <v>(L02)</v>
          </cell>
          <cell r="H1946">
            <v>0.27194492254733221</v>
          </cell>
          <cell r="I1946" t="str">
            <v>Jam</v>
          </cell>
        </row>
        <row r="1949">
          <cell r="A1949" t="str">
            <v>4.</v>
          </cell>
          <cell r="C1949" t="str">
            <v>HARGA DASAR SATUAN UPAH, BAHAN DAN ALAT</v>
          </cell>
        </row>
        <row r="1950">
          <cell r="C1950" t="str">
            <v>Lihat lampiran.</v>
          </cell>
        </row>
        <row r="1953">
          <cell r="A1953" t="str">
            <v>5.</v>
          </cell>
          <cell r="C1953" t="str">
            <v>ANALISA HARGA SATUAN PEKERJAAN</v>
          </cell>
        </row>
        <row r="1954">
          <cell r="C1954" t="str">
            <v>Lihat perhitungan dalam FORMULIR STANDAR UNTUK</v>
          </cell>
        </row>
        <row r="1955">
          <cell r="C1955" t="str">
            <v>PEREKEMAN ANALISA MASING-MASING HARGA</v>
          </cell>
        </row>
        <row r="1956">
          <cell r="C1956" t="str">
            <v>SATUAN.</v>
          </cell>
        </row>
        <row r="1957">
          <cell r="C1957" t="str">
            <v>Didapat Harga Satuan Pekerjaan :</v>
          </cell>
        </row>
        <row r="1959">
          <cell r="C1959" t="str">
            <v xml:space="preserve">Rp.  </v>
          </cell>
          <cell r="D1959">
            <v>78922.52338191506</v>
          </cell>
          <cell r="E1959" t="str">
            <v xml:space="preserve"> / M3</v>
          </cell>
        </row>
        <row r="1962">
          <cell r="A1962" t="str">
            <v>6.</v>
          </cell>
          <cell r="C1962" t="str">
            <v>WAKTU PELAKSANAAN YANG DIPERLUKAN</v>
          </cell>
        </row>
        <row r="1963">
          <cell r="C1963" t="str">
            <v>Masa Pelaksanaan :</v>
          </cell>
          <cell r="D1963" t="str">
            <v>. . . . . . . . . . . .</v>
          </cell>
          <cell r="E1963" t="str">
            <v>bulan</v>
          </cell>
        </row>
        <row r="1965">
          <cell r="A1965" t="str">
            <v>7.</v>
          </cell>
          <cell r="C1965" t="str">
            <v>VOLUME PEKERJAAN YANG DIPERLUKAN</v>
          </cell>
        </row>
        <row r="1966">
          <cell r="C1966" t="str">
            <v>Volume pekerjaan  :</v>
          </cell>
          <cell r="D1966">
            <v>1</v>
          </cell>
          <cell r="E1966" t="str">
            <v>M3</v>
          </cell>
        </row>
        <row r="1971">
          <cell r="T1971" t="str">
            <v>Analisa EI-331</v>
          </cell>
        </row>
        <row r="1973">
          <cell r="A1973" t="str">
            <v>ITEM PEMBAYARAN NO.</v>
          </cell>
          <cell r="D1973" t="str">
            <v>:  3.3 (1)</v>
          </cell>
          <cell r="J1973" t="str">
            <v>Analisa EI-331</v>
          </cell>
          <cell r="L1973" t="str">
            <v>FORMULIR STANDAR UNTUK</v>
          </cell>
        </row>
        <row r="1974">
          <cell r="A1974" t="str">
            <v>JENIS PEKERJAAN</v>
          </cell>
          <cell r="D1974" t="str">
            <v>:  Penyiapan Badan Jalan pada Galian</v>
          </cell>
          <cell r="L1974" t="str">
            <v>PEREKAMAN ANALISA MASING-MASING HARGA SATUAN</v>
          </cell>
        </row>
        <row r="1975">
          <cell r="A1975" t="str">
            <v>SATUAN PEMBAYARAN</v>
          </cell>
          <cell r="D1975" t="str">
            <v>:  M2</v>
          </cell>
          <cell r="F1975" t="str">
            <v>Biasa</v>
          </cell>
          <cell r="H1975" t="str">
            <v xml:space="preserve">         URAIAN ANALISA HARGA SATUAN</v>
          </cell>
          <cell r="L1975">
            <v>0</v>
          </cell>
        </row>
        <row r="1978">
          <cell r="A1978" t="str">
            <v>No.</v>
          </cell>
          <cell r="C1978" t="str">
            <v>U R A I A N</v>
          </cell>
          <cell r="G1978" t="str">
            <v>KODE</v>
          </cell>
          <cell r="H1978" t="str">
            <v>KOEF.</v>
          </cell>
          <cell r="I1978" t="str">
            <v>SATUAN</v>
          </cell>
          <cell r="J1978" t="str">
            <v>KETERANGAN</v>
          </cell>
          <cell r="L1978" t="str">
            <v>PROYEK</v>
          </cell>
          <cell r="O1978" t="str">
            <v>:</v>
          </cell>
        </row>
        <row r="1979">
          <cell r="L1979" t="str">
            <v>No. PAKET KONTRAK</v>
          </cell>
          <cell r="O1979" t="str">
            <v>:</v>
          </cell>
        </row>
        <row r="1980">
          <cell r="L1980" t="str">
            <v>NAMA PAKET</v>
          </cell>
          <cell r="O1980" t="str">
            <v>:</v>
          </cell>
        </row>
        <row r="1981">
          <cell r="A1981" t="str">
            <v>I.</v>
          </cell>
          <cell r="C1981" t="str">
            <v>ASUMSI</v>
          </cell>
          <cell r="L1981" t="str">
            <v>PROP / KAB / KODYA</v>
          </cell>
          <cell r="O1981" t="str">
            <v>:</v>
          </cell>
        </row>
        <row r="1982">
          <cell r="A1982">
            <v>1</v>
          </cell>
          <cell r="C1982" t="str">
            <v>Pekerjaan dilaksanakan hanya pada tanah  galian</v>
          </cell>
          <cell r="L1982" t="str">
            <v>ITEM PEMBAYARAN NO.</v>
          </cell>
          <cell r="O1982" t="str">
            <v>:  3.3 (1)</v>
          </cell>
          <cell r="R1982" t="str">
            <v>PERKIRAAN VOL. PEK.</v>
          </cell>
          <cell r="T1982" t="str">
            <v>:</v>
          </cell>
          <cell r="U1982">
            <v>1</v>
          </cell>
        </row>
        <row r="1983">
          <cell r="A1983">
            <v>2</v>
          </cell>
          <cell r="C1983" t="str">
            <v>Pekerjaan dilakukan secara mekanis</v>
          </cell>
          <cell r="L1983" t="str">
            <v>JENIS PEKERJAAN</v>
          </cell>
          <cell r="O1983" t="str">
            <v>:  Penyiapan Badan Jalan pada Galian</v>
          </cell>
          <cell r="R1983" t="str">
            <v>TOTAL HARGA (Rp.)</v>
          </cell>
          <cell r="T1983" t="str">
            <v>:</v>
          </cell>
          <cell r="U1983">
            <v>809086.35646871035</v>
          </cell>
        </row>
        <row r="1984">
          <cell r="A1984">
            <v>3</v>
          </cell>
          <cell r="C1984" t="str">
            <v>Lokasi pekerjaan : sepanjang jalan</v>
          </cell>
          <cell r="L1984" t="str">
            <v>SATUAN PEMBAYARAN</v>
          </cell>
          <cell r="O1984" t="str">
            <v>:  M2</v>
          </cell>
          <cell r="Q1984" t="str">
            <v>Biasa</v>
          </cell>
          <cell r="R1984" t="str">
            <v>% THD. BIAYA PROYEK</v>
          </cell>
          <cell r="T1984" t="str">
            <v>:</v>
          </cell>
          <cell r="U1984" t="e">
            <v>#DIV/0!</v>
          </cell>
        </row>
        <row r="1985">
          <cell r="A1985">
            <v>4</v>
          </cell>
          <cell r="C1985" t="str">
            <v>Kondisi Jalan   : jelek / belum padat</v>
          </cell>
        </row>
        <row r="1986">
          <cell r="A1986">
            <v>5</v>
          </cell>
          <cell r="C1986" t="str">
            <v>Jam kerja efektif per-hari</v>
          </cell>
          <cell r="G1986" t="str">
            <v>Tk</v>
          </cell>
          <cell r="H1986">
            <v>7</v>
          </cell>
          <cell r="I1986" t="str">
            <v>Jam</v>
          </cell>
        </row>
        <row r="1987">
          <cell r="Q1987" t="str">
            <v>PERKIRAAN</v>
          </cell>
          <cell r="R1987" t="str">
            <v>HARGA</v>
          </cell>
          <cell r="S1987" t="str">
            <v>JUMLAH</v>
          </cell>
        </row>
        <row r="1988">
          <cell r="L1988" t="str">
            <v>NO.</v>
          </cell>
          <cell r="N1988" t="str">
            <v>KOMPONEN</v>
          </cell>
          <cell r="P1988" t="str">
            <v>SATUAN</v>
          </cell>
          <cell r="Q1988" t="str">
            <v>KUANTITAS</v>
          </cell>
          <cell r="R1988" t="str">
            <v>SATUAN</v>
          </cell>
          <cell r="S1988" t="str">
            <v>HARGA</v>
          </cell>
        </row>
        <row r="1989">
          <cell r="A1989" t="str">
            <v>II.</v>
          </cell>
          <cell r="C1989" t="str">
            <v>URUTAN KERJA</v>
          </cell>
          <cell r="R1989" t="str">
            <v>(Rp.)</v>
          </cell>
          <cell r="S1989" t="str">
            <v>(Rp.)</v>
          </cell>
        </row>
        <row r="1990">
          <cell r="A1990">
            <v>1</v>
          </cell>
          <cell r="C1990" t="str">
            <v>Motor Grader meratakan permukaan hasil galian</v>
          </cell>
        </row>
        <row r="1991">
          <cell r="A1991">
            <v>2</v>
          </cell>
          <cell r="C1991" t="str">
            <v>Vibro Roller memadatkan permukaan yang telah</v>
          </cell>
        </row>
        <row r="1992">
          <cell r="C1992" t="str">
            <v>dipotong/diratakan oleh Motor Grader</v>
          </cell>
          <cell r="L1992" t="str">
            <v>A.</v>
          </cell>
          <cell r="N1992" t="str">
            <v>TENAGA</v>
          </cell>
        </row>
        <row r="1993">
          <cell r="A1993">
            <v>3</v>
          </cell>
          <cell r="C1993" t="str">
            <v>Sekelompok pekerja akan membantu meratakan</v>
          </cell>
        </row>
        <row r="1994">
          <cell r="C1994" t="str">
            <v>badan jalan dengan alat bantu</v>
          </cell>
          <cell r="L1994" t="str">
            <v>1.</v>
          </cell>
          <cell r="N1994" t="str">
            <v>Pekerja</v>
          </cell>
          <cell r="O1994" t="str">
            <v>(L01)</v>
          </cell>
          <cell r="P1994" t="str">
            <v>jam</v>
          </cell>
          <cell r="Q1994">
            <v>1.6064257028112448E-2</v>
          </cell>
          <cell r="R1994">
            <v>2857.14</v>
          </cell>
          <cell r="U1994">
            <v>45.897831325301198</v>
          </cell>
        </row>
        <row r="1995">
          <cell r="L1995" t="str">
            <v>2.</v>
          </cell>
          <cell r="N1995" t="str">
            <v>Mandor</v>
          </cell>
          <cell r="O1995" t="str">
            <v>(L02)</v>
          </cell>
          <cell r="P1995" t="str">
            <v>jam</v>
          </cell>
          <cell r="Q1995">
            <v>4.0160642570281121E-3</v>
          </cell>
          <cell r="R1995">
            <v>3214.29</v>
          </cell>
          <cell r="U1995">
            <v>12.90879518072289</v>
          </cell>
        </row>
        <row r="1998">
          <cell r="Q1998" t="str">
            <v xml:space="preserve">JUMLAH HARGA TENAGA   </v>
          </cell>
          <cell r="U1998">
            <v>58.806626506024088</v>
          </cell>
        </row>
        <row r="2000">
          <cell r="L2000" t="str">
            <v>B.</v>
          </cell>
          <cell r="N2000" t="str">
            <v>BAHAN</v>
          </cell>
        </row>
        <row r="2001">
          <cell r="A2001" t="str">
            <v>III.</v>
          </cell>
          <cell r="C2001" t="str">
            <v>PEMAKAIAN BAHAN, ALAT DAN TENAGA</v>
          </cell>
        </row>
        <row r="2002">
          <cell r="A2002" t="str">
            <v xml:space="preserve">   1.</v>
          </cell>
          <cell r="C2002" t="str">
            <v>BAHAN</v>
          </cell>
        </row>
        <row r="2003">
          <cell r="C2003" t="str">
            <v>Tidak diperlukan bahan / material</v>
          </cell>
        </row>
        <row r="2005">
          <cell r="A2005" t="str">
            <v xml:space="preserve">   2.</v>
          </cell>
          <cell r="C2005" t="str">
            <v>ALAT</v>
          </cell>
        </row>
        <row r="2006">
          <cell r="A2006" t="str">
            <v>2.a.</v>
          </cell>
          <cell r="C2006" t="str">
            <v>MOTOR GRADER</v>
          </cell>
          <cell r="G2006" t="str">
            <v>(E13)</v>
          </cell>
        </row>
        <row r="2007">
          <cell r="C2007" t="str">
            <v>Panjang operasi grader sekali jalan</v>
          </cell>
          <cell r="G2007" t="str">
            <v>Lh</v>
          </cell>
          <cell r="H2007">
            <v>50</v>
          </cell>
          <cell r="I2007" t="str">
            <v>M</v>
          </cell>
        </row>
        <row r="2008">
          <cell r="C2008" t="str">
            <v>Lebar Efektif kerja Blade</v>
          </cell>
          <cell r="G2008" t="str">
            <v>b</v>
          </cell>
          <cell r="H2008">
            <v>2.4</v>
          </cell>
          <cell r="I2008" t="str">
            <v>M</v>
          </cell>
        </row>
        <row r="2009">
          <cell r="C2009" t="str">
            <v>Faktor Efisiensi Alat</v>
          </cell>
          <cell r="G2009" t="str">
            <v>Fa</v>
          </cell>
          <cell r="H2009">
            <v>0.83</v>
          </cell>
          <cell r="I2009" t="str">
            <v>-</v>
          </cell>
        </row>
        <row r="2010">
          <cell r="C2010" t="str">
            <v>Kecepatan rata-rata alat</v>
          </cell>
          <cell r="G2010" t="str">
            <v>v</v>
          </cell>
          <cell r="H2010">
            <v>2</v>
          </cell>
          <cell r="I2010" t="str">
            <v>Km / Jam</v>
          </cell>
        </row>
        <row r="2011">
          <cell r="C2011" t="str">
            <v>Jumlah lintasan</v>
          </cell>
          <cell r="G2011" t="str">
            <v>n</v>
          </cell>
          <cell r="H2011">
            <v>6</v>
          </cell>
          <cell r="I2011" t="str">
            <v>lintasan</v>
          </cell>
        </row>
        <row r="2012">
          <cell r="C2012" t="str">
            <v>Waktu siklus</v>
          </cell>
          <cell r="G2012" t="str">
            <v>Ts1</v>
          </cell>
        </row>
        <row r="2013">
          <cell r="C2013" t="str">
            <v>- Perataan 1 kali lintasan    = Lh : (v x 1000) x 60</v>
          </cell>
          <cell r="G2013" t="str">
            <v>T1</v>
          </cell>
          <cell r="H2013">
            <v>1.5</v>
          </cell>
          <cell r="I2013" t="str">
            <v>menit</v>
          </cell>
        </row>
        <row r="2014">
          <cell r="C2014" t="str">
            <v>- Lain-lain</v>
          </cell>
          <cell r="G2014" t="str">
            <v>T2</v>
          </cell>
          <cell r="H2014">
            <v>1</v>
          </cell>
          <cell r="I2014" t="str">
            <v>menit</v>
          </cell>
        </row>
        <row r="2015">
          <cell r="G2015" t="str">
            <v>Ts1</v>
          </cell>
          <cell r="H2015">
            <v>2.5</v>
          </cell>
          <cell r="I2015" t="str">
            <v>menit</v>
          </cell>
        </row>
        <row r="2017">
          <cell r="C2017" t="str">
            <v>Kapasitas Produksi / Jam   =</v>
          </cell>
          <cell r="E2017" t="str">
            <v>Lh x b x Fa x 60</v>
          </cell>
          <cell r="G2017" t="str">
            <v>Q1</v>
          </cell>
          <cell r="H2017">
            <v>398.4</v>
          </cell>
          <cell r="I2017" t="str">
            <v>M2</v>
          </cell>
        </row>
        <row r="2018">
          <cell r="E2018" t="str">
            <v xml:space="preserve">      n x Ts</v>
          </cell>
        </row>
        <row r="2020">
          <cell r="C2020" t="str">
            <v>Koefisien Alat / m2</v>
          </cell>
          <cell r="D2020" t="str">
            <v xml:space="preserve"> =  1  :  Q1</v>
          </cell>
          <cell r="G2020" t="str">
            <v>(E13)</v>
          </cell>
          <cell r="H2020">
            <v>2.5100401606425703E-3</v>
          </cell>
          <cell r="I2020" t="str">
            <v>Jam</v>
          </cell>
        </row>
        <row r="2022">
          <cell r="A2022" t="str">
            <v>2.b.</v>
          </cell>
          <cell r="C2022" t="str">
            <v>VIBRATOR ROLLER</v>
          </cell>
          <cell r="G2022" t="str">
            <v>(E19)</v>
          </cell>
        </row>
        <row r="2023">
          <cell r="C2023" t="str">
            <v>Kecepatan rata-rata alat</v>
          </cell>
          <cell r="G2023" t="str">
            <v>v</v>
          </cell>
          <cell r="H2023">
            <v>2</v>
          </cell>
          <cell r="I2023" t="str">
            <v>Km / jam</v>
          </cell>
        </row>
        <row r="2024">
          <cell r="C2024" t="str">
            <v>Lebar efektif pemadatan</v>
          </cell>
          <cell r="G2024" t="str">
            <v>b</v>
          </cell>
          <cell r="H2024">
            <v>1.2</v>
          </cell>
          <cell r="I2024" t="str">
            <v>M</v>
          </cell>
        </row>
        <row r="2025">
          <cell r="C2025" t="str">
            <v>Jumlah lintasan</v>
          </cell>
          <cell r="G2025" t="str">
            <v>n</v>
          </cell>
          <cell r="H2025">
            <v>8</v>
          </cell>
          <cell r="I2025" t="str">
            <v>lintasan</v>
          </cell>
        </row>
        <row r="2026">
          <cell r="C2026" t="str">
            <v>Faktor efisiensi alat</v>
          </cell>
          <cell r="G2026" t="str">
            <v>Fa</v>
          </cell>
          <cell r="H2026">
            <v>0.83</v>
          </cell>
          <cell r="I2026" t="str">
            <v>-</v>
          </cell>
        </row>
        <row r="2028">
          <cell r="C2028" t="str">
            <v>Kapasitas Produksi / Jam   =</v>
          </cell>
          <cell r="E2028" t="str">
            <v>(v x 1000) x b x Fa</v>
          </cell>
          <cell r="G2028" t="str">
            <v>Q2</v>
          </cell>
          <cell r="H2028">
            <v>249</v>
          </cell>
          <cell r="I2028" t="str">
            <v>M2</v>
          </cell>
        </row>
        <row r="2029">
          <cell r="E2029" t="str">
            <v>n</v>
          </cell>
        </row>
        <row r="2031">
          <cell r="C2031" t="str">
            <v>Koefisien Alat / m2</v>
          </cell>
          <cell r="D2031" t="str">
            <v xml:space="preserve"> =  1  :  Q2</v>
          </cell>
          <cell r="G2031" t="str">
            <v>(E19)</v>
          </cell>
          <cell r="H2031">
            <v>4.0160642570281121E-3</v>
          </cell>
          <cell r="I2031" t="str">
            <v>Jam</v>
          </cell>
        </row>
        <row r="2033">
          <cell r="J2033" t="str">
            <v>Berlanjut ke halaman berikut</v>
          </cell>
        </row>
        <row r="2034">
          <cell r="A2034" t="str">
            <v>ITEM PEMBAYARAN NO.</v>
          </cell>
          <cell r="D2034" t="str">
            <v>:  3.3 (1)</v>
          </cell>
          <cell r="J2034" t="str">
            <v>Analisa EI-331</v>
          </cell>
        </row>
        <row r="2035">
          <cell r="A2035" t="str">
            <v>JENIS PEKERJAAN</v>
          </cell>
          <cell r="D2035" t="str">
            <v>:  Penyiapan Badan Jalan pada Galian</v>
          </cell>
        </row>
        <row r="2036">
          <cell r="A2036" t="str">
            <v>SATUAN PEMBAYARAN</v>
          </cell>
          <cell r="D2036" t="str">
            <v>:  M2</v>
          </cell>
          <cell r="H2036" t="str">
            <v xml:space="preserve">         URAIAN ANALISA HARGA SATUAN</v>
          </cell>
        </row>
        <row r="2037">
          <cell r="J2037" t="str">
            <v>Lanjutan</v>
          </cell>
        </row>
        <row r="2039">
          <cell r="A2039" t="str">
            <v>No.</v>
          </cell>
          <cell r="C2039" t="str">
            <v>U R A I A N</v>
          </cell>
          <cell r="G2039" t="str">
            <v>KODE</v>
          </cell>
          <cell r="H2039" t="str">
            <v>KOEF.</v>
          </cell>
          <cell r="I2039" t="str">
            <v>SATUAN</v>
          </cell>
          <cell r="J2039" t="str">
            <v>KETERANGAN</v>
          </cell>
        </row>
        <row r="2042">
          <cell r="A2042" t="str">
            <v>2.c.</v>
          </cell>
          <cell r="C2042" t="str">
            <v>WATER TANK TRUCK</v>
          </cell>
          <cell r="G2042" t="str">
            <v>(E23)</v>
          </cell>
        </row>
        <row r="2043">
          <cell r="C2043" t="str">
            <v>Volume tangki air</v>
          </cell>
          <cell r="G2043" t="str">
            <v>V</v>
          </cell>
          <cell r="H2043">
            <v>4</v>
          </cell>
          <cell r="I2043" t="str">
            <v>M3</v>
          </cell>
        </row>
        <row r="2044">
          <cell r="C2044" t="str">
            <v>Kebutuhan air / M2 permukaan padat</v>
          </cell>
          <cell r="G2044" t="str">
            <v>Wc</v>
          </cell>
          <cell r="H2044">
            <v>0.01</v>
          </cell>
          <cell r="I2044" t="str">
            <v>M3</v>
          </cell>
        </row>
        <row r="2045">
          <cell r="C2045" t="str">
            <v>Pengisian Tangki / jam</v>
          </cell>
          <cell r="G2045" t="str">
            <v>n</v>
          </cell>
          <cell r="H2045">
            <v>1</v>
          </cell>
          <cell r="I2045" t="str">
            <v>kali</v>
          </cell>
        </row>
        <row r="2046">
          <cell r="C2046" t="str">
            <v>Faktor efisiensi alat</v>
          </cell>
          <cell r="G2046" t="str">
            <v>Fa</v>
          </cell>
          <cell r="H2046">
            <v>0.83</v>
          </cell>
          <cell r="I2046" t="str">
            <v>-</v>
          </cell>
        </row>
        <row r="2048">
          <cell r="C2048" t="str">
            <v>Kapasitas Produksi / Jam   =</v>
          </cell>
          <cell r="E2048" t="str">
            <v>V  x  n x Fa</v>
          </cell>
          <cell r="G2048" t="str">
            <v>Q3</v>
          </cell>
          <cell r="H2048">
            <v>332</v>
          </cell>
          <cell r="I2048" t="str">
            <v>M2</v>
          </cell>
        </row>
        <row r="2049">
          <cell r="E2049" t="str">
            <v xml:space="preserve">     Wc</v>
          </cell>
        </row>
        <row r="2051">
          <cell r="C2051" t="str">
            <v>Koefisien Alat / m2</v>
          </cell>
          <cell r="D2051" t="str">
            <v xml:space="preserve"> =  1  :  Q3</v>
          </cell>
          <cell r="G2051" t="str">
            <v>(E23)</v>
          </cell>
          <cell r="H2051">
            <v>3.0120481927710845E-3</v>
          </cell>
          <cell r="I2051" t="str">
            <v>Jam</v>
          </cell>
        </row>
        <row r="2054">
          <cell r="A2054" t="str">
            <v>2.d.</v>
          </cell>
          <cell r="C2054" t="str">
            <v>ALAT  BANTU</v>
          </cell>
        </row>
        <row r="2055">
          <cell r="C2055" t="str">
            <v>Diperlukan alat-alat bantu kecil</v>
          </cell>
          <cell r="J2055" t="str">
            <v>Lump Sum</v>
          </cell>
        </row>
        <row r="2056">
          <cell r="C2056" t="str">
            <v>- Sekop    =         3   buah</v>
          </cell>
        </row>
        <row r="2059">
          <cell r="A2059" t="str">
            <v xml:space="preserve">   3.</v>
          </cell>
          <cell r="C2059" t="str">
            <v>TENAGA</v>
          </cell>
        </row>
        <row r="2060">
          <cell r="C2060" t="str">
            <v>Produksi menentukan : VIBRATORY  ROLLER</v>
          </cell>
          <cell r="G2060" t="str">
            <v>Q2</v>
          </cell>
          <cell r="H2060">
            <v>249</v>
          </cell>
          <cell r="I2060" t="str">
            <v>M2/Jam</v>
          </cell>
        </row>
        <row r="2061">
          <cell r="C2061" t="str">
            <v>Produksi Pekerjaan / hari  =  Tk x Q1</v>
          </cell>
          <cell r="G2061" t="str">
            <v>Qt</v>
          </cell>
          <cell r="H2061">
            <v>1743</v>
          </cell>
          <cell r="I2061" t="str">
            <v>M2</v>
          </cell>
        </row>
        <row r="2062">
          <cell r="C2062" t="str">
            <v>Kebutuhan tenaga :</v>
          </cell>
        </row>
        <row r="2063">
          <cell r="D2063" t="str">
            <v>- Pekerja</v>
          </cell>
          <cell r="G2063" t="str">
            <v>P</v>
          </cell>
          <cell r="H2063">
            <v>4</v>
          </cell>
          <cell r="I2063" t="str">
            <v>orang</v>
          </cell>
        </row>
        <row r="2064">
          <cell r="D2064" t="str">
            <v>- Mandor</v>
          </cell>
          <cell r="G2064" t="str">
            <v>M</v>
          </cell>
          <cell r="H2064">
            <v>1</v>
          </cell>
          <cell r="I2064" t="str">
            <v>orang</v>
          </cell>
        </row>
        <row r="2067">
          <cell r="C2067" t="str">
            <v>Koefisien tenaga / M2</v>
          </cell>
        </row>
        <row r="2068">
          <cell r="D2068" t="str">
            <v>- Pekerja</v>
          </cell>
          <cell r="E2068" t="str">
            <v>= (Tk x P) : Qt</v>
          </cell>
          <cell r="G2068" t="str">
            <v>(L01)</v>
          </cell>
          <cell r="H2068">
            <v>1.6064257028112448E-2</v>
          </cell>
          <cell r="I2068" t="str">
            <v>Jam</v>
          </cell>
        </row>
        <row r="2069">
          <cell r="D2069" t="str">
            <v>- Mandor</v>
          </cell>
          <cell r="E2069" t="str">
            <v>= (Tk x M) : Qt</v>
          </cell>
          <cell r="G2069" t="str">
            <v>(L02)</v>
          </cell>
          <cell r="H2069">
            <v>4.0160642570281121E-3</v>
          </cell>
          <cell r="I2069" t="str">
            <v>Jam</v>
          </cell>
        </row>
        <row r="2072">
          <cell r="A2072" t="str">
            <v>4.</v>
          </cell>
          <cell r="C2072" t="str">
            <v>HARGA DASAR SATUAN UPAH, BAHAN DAN ALAT</v>
          </cell>
        </row>
        <row r="2073">
          <cell r="C2073" t="str">
            <v>Lihat lampiran.</v>
          </cell>
        </row>
        <row r="2076">
          <cell r="A2076" t="str">
            <v>5.</v>
          </cell>
          <cell r="C2076" t="str">
            <v>ANALISA HARGA SATUAN PEKERJAAN</v>
          </cell>
        </row>
        <row r="2077">
          <cell r="C2077" t="str">
            <v>Lihat perhitungan dalam FORMULIR STANDAR UNTUK</v>
          </cell>
        </row>
        <row r="2078">
          <cell r="C2078" t="str">
            <v>PEREKEMAN ANALISA MASING-MASING HARGA</v>
          </cell>
        </row>
        <row r="2079">
          <cell r="C2079" t="str">
            <v>SATUAN.</v>
          </cell>
        </row>
        <row r="2080">
          <cell r="C2080" t="str">
            <v>Didapat Harga Satuan Pekerjaan :</v>
          </cell>
        </row>
        <row r="2082">
          <cell r="C2082" t="str">
            <v xml:space="preserve">Rp.  </v>
          </cell>
          <cell r="D2082">
            <v>1891.5348272711353</v>
          </cell>
          <cell r="E2082" t="str">
            <v xml:space="preserve"> / M2</v>
          </cell>
        </row>
        <row r="2085">
          <cell r="A2085" t="str">
            <v>6.</v>
          </cell>
          <cell r="C2085" t="str">
            <v>WAKTU PELAKSANAAN YANG DIPERLUKAN</v>
          </cell>
        </row>
        <row r="2086">
          <cell r="C2086" t="str">
            <v>Masa Pelaksanaan :</v>
          </cell>
          <cell r="D2086" t="str">
            <v>. . . . . . . . . . . .</v>
          </cell>
          <cell r="E2086" t="str">
            <v>bulan</v>
          </cell>
        </row>
        <row r="2088">
          <cell r="A2088" t="str">
            <v>7.</v>
          </cell>
          <cell r="C2088" t="str">
            <v>VOLUME PEKERJAAN YANG DIPERLUKAN</v>
          </cell>
        </row>
        <row r="2089">
          <cell r="C2089" t="str">
            <v>Volume pekerjaan  :</v>
          </cell>
          <cell r="D2089">
            <v>1</v>
          </cell>
          <cell r="E2089" t="str">
            <v>M2</v>
          </cell>
        </row>
        <row r="2094">
          <cell r="A2094" t="str">
            <v>ITEM PEMBAYARAN NO.</v>
          </cell>
          <cell r="D2094" t="str">
            <v>:  3.1.(7)</v>
          </cell>
          <cell r="J2094" t="str">
            <v>Analisa EI-312</v>
          </cell>
        </row>
        <row r="2095">
          <cell r="A2095" t="str">
            <v>JENIS PEKERJAAN</v>
          </cell>
          <cell r="D2095" t="str">
            <v>:  Pembongk Perk Beraspal dg Cold Milling Machine</v>
          </cell>
        </row>
        <row r="2096">
          <cell r="A2096" t="str">
            <v>SATUAN PEMBAYARAN</v>
          </cell>
          <cell r="D2096" t="str">
            <v>:  M3</v>
          </cell>
          <cell r="H2096" t="str">
            <v xml:space="preserve">         URAIAN ANALISA HARGA SATUAN</v>
          </cell>
        </row>
        <row r="2099">
          <cell r="A2099" t="str">
            <v>No.</v>
          </cell>
          <cell r="C2099" t="str">
            <v>U R A I A N</v>
          </cell>
          <cell r="G2099" t="str">
            <v>KODE</v>
          </cell>
          <cell r="H2099" t="str">
            <v>KOEF.</v>
          </cell>
          <cell r="I2099" t="str">
            <v>SATUAN</v>
          </cell>
          <cell r="J2099" t="str">
            <v>KETERANGAN</v>
          </cell>
        </row>
        <row r="2102">
          <cell r="A2102" t="str">
            <v>I.</v>
          </cell>
          <cell r="C2102" t="str">
            <v>ASUMSI</v>
          </cell>
        </row>
        <row r="2103">
          <cell r="A2103">
            <v>1</v>
          </cell>
          <cell r="C2103" t="str">
            <v>Pekerjaan dilakukan secara mekanik</v>
          </cell>
        </row>
        <row r="2104">
          <cell r="A2104">
            <v>2</v>
          </cell>
          <cell r="C2104" t="str">
            <v>Lokasi pekerjaan : sepanjang jalan</v>
          </cell>
        </row>
        <row r="2105">
          <cell r="A2105">
            <v>3</v>
          </cell>
          <cell r="C2105" t="str">
            <v>Kondisi Jalan   :  sedang / baik</v>
          </cell>
        </row>
        <row r="2106">
          <cell r="A2106">
            <v>4</v>
          </cell>
          <cell r="C2106" t="str">
            <v>Jam kerja efektif per-hari</v>
          </cell>
          <cell r="G2106" t="str">
            <v>Tk</v>
          </cell>
          <cell r="H2106">
            <v>7</v>
          </cell>
          <cell r="I2106" t="str">
            <v>Jam</v>
          </cell>
        </row>
        <row r="2107">
          <cell r="A2107">
            <v>5</v>
          </cell>
          <cell r="C2107" t="str">
            <v>Faktor pengembangan bahan</v>
          </cell>
          <cell r="G2107" t="str">
            <v>Fk</v>
          </cell>
          <cell r="H2107">
            <v>1.24</v>
          </cell>
          <cell r="I2107" t="str">
            <v>-</v>
          </cell>
        </row>
        <row r="2110">
          <cell r="A2110" t="str">
            <v>II.</v>
          </cell>
          <cell r="C2110" t="str">
            <v>URUTAN KERJA</v>
          </cell>
        </row>
        <row r="2111">
          <cell r="A2111">
            <v>1</v>
          </cell>
          <cell r="C2111" t="str">
            <v>Aspal yg dikeruk umumnya berada di badan jalan</v>
          </cell>
        </row>
        <row r="2112">
          <cell r="A2112">
            <v>2</v>
          </cell>
          <cell r="C2112" t="str">
            <v xml:space="preserve">Pengerukan dilakukan dengan Cold Milling </v>
          </cell>
        </row>
        <row r="2113">
          <cell r="C2113" t="str">
            <v xml:space="preserve">dimuat ke dlm Truk </v>
          </cell>
        </row>
        <row r="2114">
          <cell r="A2114">
            <v>3</v>
          </cell>
          <cell r="C2114" t="str">
            <v>Dump Truck membuang material hasil galian keluar</v>
          </cell>
        </row>
        <row r="2115">
          <cell r="C2115" t="str">
            <v>lokasi jalan sejauh :</v>
          </cell>
          <cell r="G2115" t="str">
            <v>L</v>
          </cell>
          <cell r="H2115">
            <v>5</v>
          </cell>
          <cell r="I2115" t="str">
            <v>Km</v>
          </cell>
        </row>
        <row r="2119">
          <cell r="A2119" t="str">
            <v>III.</v>
          </cell>
          <cell r="C2119" t="str">
            <v>PEMAKAIAN BAHAN, ALAT DAN TENAGA</v>
          </cell>
        </row>
        <row r="2121">
          <cell r="A2121" t="str">
            <v xml:space="preserve">   1.</v>
          </cell>
          <cell r="C2121" t="str">
            <v>BAHAN</v>
          </cell>
        </row>
        <row r="2122">
          <cell r="C2122" t="str">
            <v>Tidak ada bahan yang diperlukan</v>
          </cell>
        </row>
        <row r="2125">
          <cell r="A2125" t="str">
            <v xml:space="preserve">   2.</v>
          </cell>
          <cell r="C2125" t="str">
            <v>ALAT</v>
          </cell>
        </row>
        <row r="2126">
          <cell r="A2126" t="str">
            <v xml:space="preserve">   2.a.</v>
          </cell>
          <cell r="C2126" t="str">
            <v>COLD MILLING</v>
          </cell>
        </row>
        <row r="2127">
          <cell r="C2127" t="str">
            <v xml:space="preserve">Produksi teoritis per jam </v>
          </cell>
          <cell r="G2127" t="str">
            <v>q</v>
          </cell>
          <cell r="H2127">
            <v>300</v>
          </cell>
          <cell r="I2127" t="str">
            <v>m</v>
          </cell>
        </row>
        <row r="2128">
          <cell r="C2128" t="str">
            <v>Kapasitas lebar galian</v>
          </cell>
          <cell r="G2128" t="str">
            <v>b</v>
          </cell>
          <cell r="H2128">
            <v>1000</v>
          </cell>
          <cell r="I2128" t="str">
            <v>m</v>
          </cell>
        </row>
        <row r="2129">
          <cell r="C2129" t="str">
            <v>tebal galian</v>
          </cell>
          <cell r="G2129" t="str">
            <v>t</v>
          </cell>
          <cell r="H2129">
            <v>0.15</v>
          </cell>
          <cell r="I2129" t="str">
            <v>m</v>
          </cell>
        </row>
        <row r="2130">
          <cell r="C2130" t="str">
            <v>kecepatan</v>
          </cell>
          <cell r="G2130" t="str">
            <v>v</v>
          </cell>
          <cell r="H2130">
            <v>5</v>
          </cell>
          <cell r="I2130" t="str">
            <v>m/menit</v>
          </cell>
        </row>
        <row r="2131">
          <cell r="C2131" t="str">
            <v>Faktor effesiensi kerja</v>
          </cell>
          <cell r="G2131" t="str">
            <v>Fa</v>
          </cell>
          <cell r="H2131">
            <v>0.6</v>
          </cell>
          <cell r="J2131" t="str">
            <v>grafik cold</v>
          </cell>
          <cell r="Q2131" t="str">
            <v xml:space="preserve">JUMLAH HARGA BAHAN   </v>
          </cell>
          <cell r="U2131">
            <v>0</v>
          </cell>
        </row>
        <row r="2132">
          <cell r="J2132" t="str">
            <v>miling</v>
          </cell>
        </row>
        <row r="2133">
          <cell r="C2133" t="str">
            <v>Kapasitas prod/jam =</v>
          </cell>
          <cell r="E2133" t="str">
            <v>Fa x q x t x Fk</v>
          </cell>
          <cell r="G2133" t="str">
            <v>Q1</v>
          </cell>
          <cell r="H2133">
            <v>33.479999999999997</v>
          </cell>
          <cell r="I2133" t="str">
            <v>M3</v>
          </cell>
          <cell r="L2133" t="str">
            <v>C.</v>
          </cell>
          <cell r="N2133" t="str">
            <v>PERALATAN</v>
          </cell>
        </row>
        <row r="2134">
          <cell r="L2134" t="str">
            <v>1.</v>
          </cell>
          <cell r="N2134" t="str">
            <v>Cold Milling</v>
          </cell>
          <cell r="P2134" t="str">
            <v>Jam</v>
          </cell>
          <cell r="Q2134">
            <v>2.9868578255675033E-2</v>
          </cell>
          <cell r="R2134">
            <v>1163221.6447452162</v>
          </cell>
          <cell r="U2134">
            <v>34743.776724767515</v>
          </cell>
        </row>
        <row r="2135">
          <cell r="C2135" t="str">
            <v>Koefisien Alat / m3</v>
          </cell>
          <cell r="D2135" t="str">
            <v xml:space="preserve"> =  1  :  Q1</v>
          </cell>
          <cell r="H2135">
            <v>2.9868578255675033E-2</v>
          </cell>
          <cell r="I2135" t="str">
            <v>Jam</v>
          </cell>
          <cell r="L2135">
            <v>2</v>
          </cell>
          <cell r="N2135" t="str">
            <v>Dump Truck</v>
          </cell>
          <cell r="O2135" t="str">
            <v>(E08)</v>
          </cell>
          <cell r="P2135" t="str">
            <v>Jam</v>
          </cell>
          <cell r="Q2135">
            <v>0.12969656403391344</v>
          </cell>
          <cell r="R2135">
            <v>153645.58193291764</v>
          </cell>
          <cell r="U2135">
            <v>19927.304055690547</v>
          </cell>
        </row>
        <row r="2138">
          <cell r="A2138" t="str">
            <v xml:space="preserve">   2.b.</v>
          </cell>
          <cell r="C2138" t="str">
            <v>DUMP TRUCK</v>
          </cell>
          <cell r="G2138" t="str">
            <v>(E08)</v>
          </cell>
        </row>
        <row r="2139">
          <cell r="C2139" t="str">
            <v>Kapasitas bak</v>
          </cell>
          <cell r="G2139" t="str">
            <v>V</v>
          </cell>
          <cell r="H2139">
            <v>4</v>
          </cell>
          <cell r="I2139" t="str">
            <v>M3</v>
          </cell>
        </row>
        <row r="2140">
          <cell r="C2140" t="str">
            <v>Faktor  efisiensi alat</v>
          </cell>
          <cell r="G2140" t="str">
            <v>Fa</v>
          </cell>
          <cell r="H2140">
            <v>0.83</v>
          </cell>
          <cell r="I2140" t="str">
            <v>-</v>
          </cell>
          <cell r="Q2140" t="str">
            <v xml:space="preserve">JUMLAH HARGA PERALATAN   </v>
          </cell>
          <cell r="U2140">
            <v>54671.080780458062</v>
          </cell>
        </row>
        <row r="2141">
          <cell r="C2141" t="str">
            <v>Kecepatan rata-rata bermuatan</v>
          </cell>
          <cell r="G2141" t="str">
            <v>v1</v>
          </cell>
          <cell r="H2141">
            <v>45</v>
          </cell>
          <cell r="I2141" t="str">
            <v>KM/Jam</v>
          </cell>
        </row>
        <row r="2142">
          <cell r="C2142" t="str">
            <v>Kecepatan rata-rata kosong</v>
          </cell>
          <cell r="G2142" t="str">
            <v>v2</v>
          </cell>
          <cell r="H2142">
            <v>60</v>
          </cell>
          <cell r="I2142" t="str">
            <v>KM/Jam</v>
          </cell>
          <cell r="L2142" t="str">
            <v>D.</v>
          </cell>
          <cell r="N2142" t="str">
            <v>JUMLAH HARGA TENAGA, BAHAN DAN PERALATAN  ( A + B + C )</v>
          </cell>
          <cell r="U2142">
            <v>54937.764472214338</v>
          </cell>
        </row>
        <row r="2143">
          <cell r="C2143" t="str">
            <v>Waktu  siklus</v>
          </cell>
          <cell r="G2143" t="str">
            <v>Ts1</v>
          </cell>
          <cell r="I2143" t="str">
            <v>menit</v>
          </cell>
          <cell r="L2143" t="str">
            <v>E.</v>
          </cell>
          <cell r="N2143" t="str">
            <v>OVERHEAD &amp; PROFIT</v>
          </cell>
          <cell r="P2143">
            <v>10</v>
          </cell>
          <cell r="Q2143" t="str">
            <v>%  x  D</v>
          </cell>
          <cell r="U2143">
            <v>5493.776447221434</v>
          </cell>
        </row>
        <row r="2144">
          <cell r="C2144" t="str">
            <v>- Waktu tempuh isi</v>
          </cell>
          <cell r="E2144" t="str">
            <v>=   (L  :  v1)  x  60</v>
          </cell>
          <cell r="G2144" t="str">
            <v>T1</v>
          </cell>
          <cell r="H2144">
            <v>6.6666666666666661</v>
          </cell>
          <cell r="I2144" t="str">
            <v>menit</v>
          </cell>
          <cell r="L2144" t="str">
            <v>F.</v>
          </cell>
          <cell r="N2144" t="str">
            <v>HARGA SATUAN PEKERJAAN  ( D + E )</v>
          </cell>
          <cell r="U2144">
            <v>60431.540919435771</v>
          </cell>
        </row>
        <row r="2145">
          <cell r="C2145" t="str">
            <v>- Waktu tempuh kosong</v>
          </cell>
          <cell r="E2145" t="str">
            <v>=   (L  :  v2)  x  60</v>
          </cell>
          <cell r="G2145" t="str">
            <v>T2</v>
          </cell>
          <cell r="H2145">
            <v>5</v>
          </cell>
          <cell r="I2145" t="str">
            <v>menit</v>
          </cell>
          <cell r="L2145" t="str">
            <v>Note: 1</v>
          </cell>
          <cell r="N2145" t="str">
            <v>SATUAN dapat berdasarkan atas jam operasi untuk Tenaga Kerja dan Peralatan, volume dan/atau ukuran</v>
          </cell>
        </row>
        <row r="2146">
          <cell r="C2146" t="str">
            <v>- Muat</v>
          </cell>
          <cell r="E2146" t="str">
            <v>=   (V  :  Q1) x 60</v>
          </cell>
          <cell r="G2146" t="str">
            <v>T3</v>
          </cell>
          <cell r="H2146">
            <v>7.1684587813620082</v>
          </cell>
          <cell r="I2146" t="str">
            <v>menit</v>
          </cell>
          <cell r="N2146" t="str">
            <v>berat untuk bahan-bahan.</v>
          </cell>
        </row>
        <row r="2147">
          <cell r="C2147" t="str">
            <v>- Lain-lain</v>
          </cell>
          <cell r="G2147" t="str">
            <v>T4</v>
          </cell>
          <cell r="H2147">
            <v>2</v>
          </cell>
          <cell r="I2147" t="str">
            <v>menit</v>
          </cell>
          <cell r="L2147">
            <v>2</v>
          </cell>
          <cell r="N2147" t="str">
            <v>Kuantitas satuan adalah kuantitas setiap komponen untuk menyelesaikan satu satuan pekerjaan dari nomor</v>
          </cell>
        </row>
        <row r="2148">
          <cell r="G2148" t="str">
            <v>Ts1</v>
          </cell>
          <cell r="H2148">
            <v>20.835125448028673</v>
          </cell>
          <cell r="I2148" t="str">
            <v>menit</v>
          </cell>
          <cell r="N2148" t="str">
            <v>mata pembayaran.</v>
          </cell>
        </row>
        <row r="2149">
          <cell r="L2149">
            <v>3</v>
          </cell>
          <cell r="N2149" t="str">
            <v>Biaya satuan untuk peralatan sudah termasuk bahan bakar, bahan habis dipakai dan operator.</v>
          </cell>
        </row>
        <row r="2150">
          <cell r="L2150">
            <v>4</v>
          </cell>
          <cell r="N2150" t="str">
            <v>Biaya satuan sudah termasuk pengeluaran untuk seluruh pajak yang berkaitan (tetapi tidak termasuk PPN</v>
          </cell>
        </row>
        <row r="2151">
          <cell r="C2151" t="str">
            <v>Kapasitas Produksi / Jam   =</v>
          </cell>
          <cell r="E2151" t="str">
            <v>V x Fa x 60</v>
          </cell>
          <cell r="G2151" t="str">
            <v>Q2</v>
          </cell>
          <cell r="H2151">
            <v>7.7103044899363491</v>
          </cell>
          <cell r="I2151" t="str">
            <v xml:space="preserve">M3 / Jam </v>
          </cell>
          <cell r="N2151" t="str">
            <v>yang dibayar dari kontrak) dan biaya-biaya lainnya.</v>
          </cell>
        </row>
        <row r="2152">
          <cell r="E2152" t="str">
            <v xml:space="preserve">    Fk x Ts1</v>
          </cell>
        </row>
        <row r="2155">
          <cell r="C2155" t="str">
            <v>Koefisien Alat / m3</v>
          </cell>
          <cell r="D2155" t="str">
            <v xml:space="preserve"> =  1  :  Q2</v>
          </cell>
          <cell r="G2155" t="str">
            <v>(E08)</v>
          </cell>
          <cell r="H2155">
            <v>0.12969656403391344</v>
          </cell>
          <cell r="I2155" t="str">
            <v>Jam</v>
          </cell>
        </row>
        <row r="2160">
          <cell r="J2160" t="str">
            <v>Berlanjut ke halaman berikut</v>
          </cell>
        </row>
        <row r="2161">
          <cell r="A2161" t="str">
            <v>ITEM PEMBAYARAN NO.</v>
          </cell>
          <cell r="D2161" t="str">
            <v>:  3.1.(7)</v>
          </cell>
          <cell r="J2161" t="str">
            <v>Analisa EI-312</v>
          </cell>
        </row>
        <row r="2162">
          <cell r="A2162" t="str">
            <v>JENIS PEKERJAAN</v>
          </cell>
          <cell r="D2162" t="str">
            <v>:  Pembongk Perk Beraspal dg Cold Milling Machine</v>
          </cell>
        </row>
        <row r="2163">
          <cell r="A2163" t="str">
            <v>SATUAN PEMBAYARAN</v>
          </cell>
          <cell r="D2163" t="str">
            <v>:  M3</v>
          </cell>
          <cell r="H2163" t="str">
            <v xml:space="preserve">         URAIAN ANALISA HARGA SATUAN</v>
          </cell>
        </row>
        <row r="2164">
          <cell r="J2164" t="str">
            <v>Lanjutan</v>
          </cell>
        </row>
        <row r="2166">
          <cell r="A2166" t="str">
            <v>No.</v>
          </cell>
          <cell r="C2166" t="str">
            <v>U R A I A N</v>
          </cell>
          <cell r="G2166" t="str">
            <v>KODE</v>
          </cell>
          <cell r="H2166" t="str">
            <v>KOEF.</v>
          </cell>
          <cell r="I2166" t="str">
            <v>SATUAN</v>
          </cell>
          <cell r="J2166" t="str">
            <v>KETERANGAN</v>
          </cell>
        </row>
        <row r="2169">
          <cell r="A2169" t="str">
            <v xml:space="preserve"> 2.c</v>
          </cell>
          <cell r="C2169" t="str">
            <v>ALAT  BANTU</v>
          </cell>
        </row>
        <row r="2170">
          <cell r="C2170" t="str">
            <v>Diperlukan alat-alat bantu kecil</v>
          </cell>
          <cell r="J2170" t="str">
            <v>Lump Sump</v>
          </cell>
        </row>
        <row r="2171">
          <cell r="C2171" t="str">
            <v>- Pahat / Tatah</v>
          </cell>
          <cell r="D2171" t="str">
            <v>=  2  buah</v>
          </cell>
        </row>
        <row r="2172">
          <cell r="C2172" t="str">
            <v>- Palu Besar</v>
          </cell>
          <cell r="D2172" t="str">
            <v>=  2  buah</v>
          </cell>
        </row>
        <row r="2174">
          <cell r="A2174" t="str">
            <v xml:space="preserve">   3.</v>
          </cell>
          <cell r="C2174" t="str">
            <v>TENAGA</v>
          </cell>
        </row>
        <row r="2175">
          <cell r="C2175" t="str">
            <v>Produksi menentukan : COLD MILLING</v>
          </cell>
          <cell r="G2175" t="str">
            <v>Q1</v>
          </cell>
          <cell r="H2175">
            <v>33.479999999999997</v>
          </cell>
          <cell r="I2175" t="str">
            <v>M3/Jam</v>
          </cell>
        </row>
        <row r="2176">
          <cell r="C2176" t="str">
            <v>Produksi Galian / hari  =  Tk x Q1</v>
          </cell>
          <cell r="G2176" t="str">
            <v>Qt</v>
          </cell>
          <cell r="H2176">
            <v>234.35999999999999</v>
          </cell>
          <cell r="I2176" t="str">
            <v>M2</v>
          </cell>
        </row>
        <row r="2177">
          <cell r="C2177" t="str">
            <v>Kebutuhan tenaga :</v>
          </cell>
        </row>
        <row r="2178">
          <cell r="D2178" t="str">
            <v>- Pekerja</v>
          </cell>
          <cell r="G2178" t="str">
            <v>P</v>
          </cell>
          <cell r="H2178">
            <v>2</v>
          </cell>
          <cell r="I2178" t="str">
            <v>orang</v>
          </cell>
        </row>
        <row r="2179">
          <cell r="D2179" t="str">
            <v>- Mandor</v>
          </cell>
          <cell r="G2179" t="str">
            <v>M</v>
          </cell>
          <cell r="H2179">
            <v>1</v>
          </cell>
          <cell r="I2179" t="str">
            <v>orang</v>
          </cell>
        </row>
        <row r="2181">
          <cell r="C2181" t="str">
            <v>Koefisien tenaga / M3   :</v>
          </cell>
        </row>
        <row r="2182">
          <cell r="D2182" t="str">
            <v>- Pekerja</v>
          </cell>
          <cell r="E2182" t="str">
            <v>= (Tk x P) : Qt</v>
          </cell>
          <cell r="G2182" t="str">
            <v>(L01)</v>
          </cell>
          <cell r="H2182">
            <v>5.9737156511350066E-2</v>
          </cell>
          <cell r="I2182" t="str">
            <v>Jam</v>
          </cell>
        </row>
        <row r="2183">
          <cell r="D2183" t="str">
            <v>- Mandor</v>
          </cell>
          <cell r="E2183" t="str">
            <v>= (Tk x M) : Qt</v>
          </cell>
          <cell r="G2183" t="str">
            <v>(L03)</v>
          </cell>
          <cell r="H2183">
            <v>2.9868578255675033E-2</v>
          </cell>
          <cell r="I2183" t="str">
            <v>Jam</v>
          </cell>
        </row>
        <row r="2185">
          <cell r="A2185" t="str">
            <v>4.</v>
          </cell>
          <cell r="C2185" t="str">
            <v>HARGA DASAR SATUAN UPAH, BAHAN DAN ALAT</v>
          </cell>
        </row>
        <row r="2186">
          <cell r="C2186" t="str">
            <v>Lihat lampiran.</v>
          </cell>
        </row>
        <row r="2188">
          <cell r="A2188" t="str">
            <v>5.</v>
          </cell>
          <cell r="C2188" t="str">
            <v>ANALISA HARGA SATUAN PEKERJAAN</v>
          </cell>
        </row>
        <row r="2189">
          <cell r="C2189" t="str">
            <v>Lihat perhitungan dalam FORMULIR STANDAR UNTUK</v>
          </cell>
        </row>
        <row r="2190">
          <cell r="C2190" t="str">
            <v>PEREKEMAN ANALISA MASING-MASING HARGA</v>
          </cell>
        </row>
        <row r="2191">
          <cell r="C2191" t="str">
            <v>SATUAN.</v>
          </cell>
        </row>
        <row r="2192">
          <cell r="C2192" t="str">
            <v>Didapat Harga Satuan Pekerjaan :</v>
          </cell>
        </row>
        <row r="2194">
          <cell r="C2194" t="str">
            <v xml:space="preserve">Rp.  </v>
          </cell>
          <cell r="D2194">
            <v>60431.540919435771</v>
          </cell>
          <cell r="E2194" t="str">
            <v xml:space="preserve"> / M2</v>
          </cell>
        </row>
        <row r="2197">
          <cell r="A2197" t="str">
            <v>6.</v>
          </cell>
          <cell r="C2197" t="str">
            <v>WAKTU PELAKSANAAN YANG DIPERLUKAN</v>
          </cell>
        </row>
        <row r="2198">
          <cell r="C2198" t="str">
            <v>Masa Pelaksanaan :</v>
          </cell>
          <cell r="D2198" t="str">
            <v>. . . . . . . . . . . .</v>
          </cell>
          <cell r="E2198" t="str">
            <v>bulan</v>
          </cell>
        </row>
        <row r="2200">
          <cell r="A2200" t="str">
            <v>7.</v>
          </cell>
          <cell r="C2200" t="str">
            <v>VOLUME PEKERJAAN YANG DIPERLUKAN</v>
          </cell>
        </row>
        <row r="2201">
          <cell r="C2201" t="str">
            <v>Volume pekerjaan  :</v>
          </cell>
          <cell r="D2201">
            <v>0</v>
          </cell>
          <cell r="E2201" t="str">
            <v>M3</v>
          </cell>
        </row>
        <row r="2217">
          <cell r="A2217" t="str">
            <v>ITEM PEMBAYARAN NO.</v>
          </cell>
          <cell r="D2217" t="str">
            <v>:  3.1.(8)</v>
          </cell>
          <cell r="J2217" t="str">
            <v>=T2272</v>
          </cell>
        </row>
        <row r="2218">
          <cell r="A2218" t="str">
            <v>JENIS PEKERJAAN</v>
          </cell>
          <cell r="D2218" t="str">
            <v>:  Pembongk Perk Beraspal tanpa Cold Milling Machine</v>
          </cell>
        </row>
        <row r="2219">
          <cell r="A2219" t="str">
            <v>SATUAN PEMBAYARAN</v>
          </cell>
          <cell r="D2219" t="str">
            <v>:  M3</v>
          </cell>
          <cell r="H2219" t="str">
            <v xml:space="preserve">         URAIAN ANALISA HARGA SATUAN</v>
          </cell>
        </row>
        <row r="2222">
          <cell r="A2222" t="str">
            <v>No.</v>
          </cell>
          <cell r="C2222" t="str">
            <v>U R A I A N</v>
          </cell>
          <cell r="G2222" t="str">
            <v>KODE</v>
          </cell>
          <cell r="H2222" t="str">
            <v>KOEF.</v>
          </cell>
          <cell r="I2222" t="str">
            <v>SATUAN</v>
          </cell>
          <cell r="J2222" t="str">
            <v>KETERANGAN</v>
          </cell>
        </row>
        <row r="2225">
          <cell r="A2225" t="str">
            <v>I.</v>
          </cell>
          <cell r="C2225" t="str">
            <v>ASUMSI</v>
          </cell>
        </row>
        <row r="2226">
          <cell r="A2226">
            <v>1</v>
          </cell>
          <cell r="C2226" t="str">
            <v>Pekerjaan dilakukan secara mekanik/manual</v>
          </cell>
        </row>
        <row r="2227">
          <cell r="A2227">
            <v>2</v>
          </cell>
          <cell r="C2227" t="str">
            <v>Lokasi pekerjaan : sepanjang jalan</v>
          </cell>
        </row>
        <row r="2228">
          <cell r="A2228">
            <v>3</v>
          </cell>
          <cell r="C2228" t="str">
            <v>Kondisi Jalan   :  sedang / baik</v>
          </cell>
        </row>
        <row r="2229">
          <cell r="A2229">
            <v>4</v>
          </cell>
          <cell r="C2229" t="str">
            <v>Jam kerja efektif per-hari</v>
          </cell>
          <cell r="G2229" t="str">
            <v>Tk</v>
          </cell>
          <cell r="H2229">
            <v>7</v>
          </cell>
          <cell r="I2229" t="str">
            <v>Jam</v>
          </cell>
        </row>
        <row r="2230">
          <cell r="A2230">
            <v>5</v>
          </cell>
          <cell r="C2230" t="str">
            <v>Faktor pengembangan bahan</v>
          </cell>
          <cell r="G2230" t="str">
            <v>Fk</v>
          </cell>
          <cell r="H2230">
            <v>1.24</v>
          </cell>
          <cell r="I2230" t="str">
            <v>-</v>
          </cell>
        </row>
        <row r="2233">
          <cell r="A2233" t="str">
            <v>II.</v>
          </cell>
          <cell r="C2233" t="str">
            <v>URUTAN KERJA</v>
          </cell>
        </row>
        <row r="2234">
          <cell r="A2234">
            <v>1</v>
          </cell>
          <cell r="C2234" t="str">
            <v>Aspal yg dikeruk umumnya berada di badan jalan</v>
          </cell>
        </row>
        <row r="2235">
          <cell r="A2235">
            <v>2</v>
          </cell>
          <cell r="C2235" t="str">
            <v>Pengerukan dilakukan dengan Jack Hammer dan</v>
          </cell>
        </row>
        <row r="2236">
          <cell r="C2236" t="str">
            <v>dimuat ke dalam truck secara manual</v>
          </cell>
        </row>
        <row r="2237">
          <cell r="A2237">
            <v>3</v>
          </cell>
          <cell r="C2237" t="str">
            <v>Dump Truck membuang material hasil galian keluar</v>
          </cell>
        </row>
        <row r="2238">
          <cell r="C2238" t="str">
            <v>lokasi jalan sejauh :</v>
          </cell>
          <cell r="G2238" t="str">
            <v>L</v>
          </cell>
          <cell r="H2238">
            <v>5</v>
          </cell>
          <cell r="I2238" t="str">
            <v>Km</v>
          </cell>
        </row>
        <row r="2242">
          <cell r="A2242" t="str">
            <v>III.</v>
          </cell>
          <cell r="C2242" t="str">
            <v>PEMAKAIAN BAHAN, ALAT DAN TENAGA</v>
          </cell>
        </row>
        <row r="2244">
          <cell r="A2244" t="str">
            <v xml:space="preserve">   1.</v>
          </cell>
          <cell r="C2244" t="str">
            <v>BAHAN</v>
          </cell>
        </row>
        <row r="2245">
          <cell r="C2245" t="str">
            <v>Tidak ada bahan yang diperlukan</v>
          </cell>
        </row>
        <row r="2248">
          <cell r="A2248" t="str">
            <v xml:space="preserve">   2.</v>
          </cell>
          <cell r="C2248" t="str">
            <v>ALAT</v>
          </cell>
        </row>
        <row r="2249">
          <cell r="A2249" t="str">
            <v xml:space="preserve">   2.a.</v>
          </cell>
          <cell r="C2249" t="str">
            <v>JACK HAMMER, COMPRESSOR</v>
          </cell>
        </row>
        <row r="2250">
          <cell r="C2250" t="str">
            <v>Produksi per jam</v>
          </cell>
          <cell r="G2250" t="str">
            <v>Q1</v>
          </cell>
          <cell r="H2250">
            <v>1</v>
          </cell>
          <cell r="I2250" t="str">
            <v>M3 / Jam</v>
          </cell>
        </row>
        <row r="2252">
          <cell r="C2252" t="str">
            <v>Koefisien Alat / m3</v>
          </cell>
          <cell r="D2252" t="str">
            <v xml:space="preserve"> =  1  :  Q1</v>
          </cell>
          <cell r="H2252">
            <v>1</v>
          </cell>
          <cell r="I2252" t="str">
            <v>Jam</v>
          </cell>
        </row>
        <row r="2255">
          <cell r="A2255" t="str">
            <v xml:space="preserve">   2.b.</v>
          </cell>
          <cell r="C2255" t="str">
            <v>DUMP TRUCK</v>
          </cell>
          <cell r="G2255" t="str">
            <v>(E08)</v>
          </cell>
        </row>
        <row r="2256">
          <cell r="C2256" t="str">
            <v>Kapasitas bak</v>
          </cell>
          <cell r="G2256" t="str">
            <v>V</v>
          </cell>
          <cell r="H2256">
            <v>4</v>
          </cell>
          <cell r="I2256" t="str">
            <v>M3</v>
          </cell>
        </row>
        <row r="2257">
          <cell r="C2257" t="str">
            <v>Faktor  efisiensi alat</v>
          </cell>
          <cell r="G2257" t="str">
            <v>Fa</v>
          </cell>
          <cell r="H2257">
            <v>0.83</v>
          </cell>
          <cell r="I2257" t="str">
            <v>-</v>
          </cell>
        </row>
        <row r="2258">
          <cell r="C2258" t="str">
            <v>Kecepatan rata-rata bermuatan</v>
          </cell>
          <cell r="G2258" t="str">
            <v>v1</v>
          </cell>
          <cell r="H2258">
            <v>45</v>
          </cell>
          <cell r="I2258" t="str">
            <v>KM/Jam</v>
          </cell>
        </row>
        <row r="2259">
          <cell r="C2259" t="str">
            <v>Kecepatan rata-rata kosong</v>
          </cell>
          <cell r="G2259" t="str">
            <v>v2</v>
          </cell>
          <cell r="H2259">
            <v>60</v>
          </cell>
          <cell r="I2259" t="str">
            <v>KM/Jam</v>
          </cell>
        </row>
        <row r="2260">
          <cell r="C2260" t="str">
            <v>Waktu  siklus</v>
          </cell>
          <cell r="G2260" t="str">
            <v>Ts1</v>
          </cell>
          <cell r="I2260" t="str">
            <v>menit</v>
          </cell>
        </row>
        <row r="2261">
          <cell r="C2261" t="str">
            <v>- Waktu tempuh isi</v>
          </cell>
          <cell r="E2261" t="str">
            <v>=   (L  :  v1)  x  60</v>
          </cell>
          <cell r="G2261" t="str">
            <v>T1</v>
          </cell>
          <cell r="H2261">
            <v>6.6666666666666661</v>
          </cell>
          <cell r="I2261" t="str">
            <v>menit</v>
          </cell>
        </row>
        <row r="2262">
          <cell r="C2262" t="str">
            <v>- Waktu tempuh kosong</v>
          </cell>
          <cell r="E2262" t="str">
            <v>=   (L  :  v2)  x  60</v>
          </cell>
          <cell r="G2262" t="str">
            <v>T2</v>
          </cell>
          <cell r="H2262">
            <v>5</v>
          </cell>
          <cell r="I2262" t="str">
            <v>menit</v>
          </cell>
        </row>
        <row r="2263">
          <cell r="C2263" t="str">
            <v>- Muat</v>
          </cell>
          <cell r="E2263" t="str">
            <v>=   (V  :  Q1) x 60</v>
          </cell>
          <cell r="G2263" t="str">
            <v>T3</v>
          </cell>
          <cell r="H2263">
            <v>240</v>
          </cell>
          <cell r="I2263" t="str">
            <v>menit</v>
          </cell>
        </row>
        <row r="2264">
          <cell r="C2264" t="str">
            <v>- Lain-lain</v>
          </cell>
          <cell r="G2264" t="str">
            <v>T4</v>
          </cell>
          <cell r="H2264">
            <v>2</v>
          </cell>
          <cell r="I2264" t="str">
            <v>menit</v>
          </cell>
        </row>
        <row r="2265">
          <cell r="G2265" t="str">
            <v>Ts1</v>
          </cell>
          <cell r="H2265">
            <v>253.66666666666666</v>
          </cell>
          <cell r="I2265" t="str">
            <v>menit</v>
          </cell>
        </row>
        <row r="2268">
          <cell r="C2268" t="str">
            <v>Kapasitas Produksi / Jam   =</v>
          </cell>
          <cell r="E2268" t="str">
            <v>V x Fa x 60</v>
          </cell>
          <cell r="G2268" t="str">
            <v>Q2</v>
          </cell>
          <cell r="H2268">
            <v>0.63329235725488531</v>
          </cell>
          <cell r="I2268" t="str">
            <v xml:space="preserve">M3 / Jam </v>
          </cell>
        </row>
        <row r="2269">
          <cell r="E2269" t="str">
            <v xml:space="preserve">    Fk x Ts1</v>
          </cell>
        </row>
        <row r="2272">
          <cell r="C2272" t="str">
            <v>Koefisien Alat / m3</v>
          </cell>
          <cell r="D2272" t="str">
            <v xml:space="preserve"> =  1  :  Q2</v>
          </cell>
          <cell r="G2272" t="str">
            <v>(E08)</v>
          </cell>
          <cell r="H2272">
            <v>1.5790495314591702</v>
          </cell>
          <cell r="I2272" t="str">
            <v>Jam</v>
          </cell>
        </row>
        <row r="2274">
          <cell r="C2274">
            <v>0</v>
          </cell>
        </row>
        <row r="2275">
          <cell r="C2275">
            <v>0</v>
          </cell>
        </row>
        <row r="2277">
          <cell r="J2277" t="str">
            <v>Berlanjut ke halaman berikut</v>
          </cell>
        </row>
        <row r="2278">
          <cell r="A2278" t="str">
            <v>ITEM PEMBAYARAN NO.</v>
          </cell>
          <cell r="D2278" t="str">
            <v>:  3.1.(8)</v>
          </cell>
          <cell r="J2278" t="str">
            <v>=T2272</v>
          </cell>
        </row>
        <row r="2279">
          <cell r="A2279" t="str">
            <v>JENIS PEKERJAAN</v>
          </cell>
          <cell r="D2279" t="str">
            <v>:  Pembongk Perk Beraspal tanpa Cold Milling Machine</v>
          </cell>
        </row>
        <row r="2280">
          <cell r="A2280" t="str">
            <v>SATUAN PEMBAYARAN</v>
          </cell>
          <cell r="D2280" t="str">
            <v>:  M3</v>
          </cell>
          <cell r="H2280" t="str">
            <v xml:space="preserve">         URAIAN ANALISA HARGA SATUAN</v>
          </cell>
        </row>
        <row r="2281">
          <cell r="J2281" t="str">
            <v>Lanjutan</v>
          </cell>
        </row>
        <row r="2283">
          <cell r="A2283" t="str">
            <v>No.</v>
          </cell>
          <cell r="C2283" t="str">
            <v>U R A I A N</v>
          </cell>
          <cell r="G2283" t="str">
            <v>KODE</v>
          </cell>
          <cell r="H2283" t="str">
            <v>KOEF.</v>
          </cell>
          <cell r="I2283" t="str">
            <v>SATUAN</v>
          </cell>
          <cell r="J2283" t="str">
            <v>KETERANGAN</v>
          </cell>
        </row>
        <row r="2286">
          <cell r="A2286" t="str">
            <v xml:space="preserve"> 2.c</v>
          </cell>
          <cell r="C2286" t="str">
            <v>ALAT  BANTU</v>
          </cell>
        </row>
        <row r="2287">
          <cell r="C2287" t="str">
            <v>Diperlukan alat-alat bantu kecil</v>
          </cell>
          <cell r="J2287" t="str">
            <v>Lump Sump</v>
          </cell>
        </row>
        <row r="2288">
          <cell r="C2288" t="str">
            <v>- Sekop</v>
          </cell>
          <cell r="D2288" t="str">
            <v>= 2 buah</v>
          </cell>
        </row>
        <row r="2289">
          <cell r="C2289" t="str">
            <v>- Kereta Sorong</v>
          </cell>
          <cell r="D2289" t="str">
            <v>= 2 buah</v>
          </cell>
        </row>
        <row r="2291">
          <cell r="A2291" t="str">
            <v xml:space="preserve">   3.</v>
          </cell>
          <cell r="C2291" t="str">
            <v>TENAGA</v>
          </cell>
        </row>
        <row r="2292">
          <cell r="C2292" t="str">
            <v>Produksi menentukan : Jack Hammer</v>
          </cell>
          <cell r="G2292" t="str">
            <v>Q1</v>
          </cell>
          <cell r="H2292">
            <v>1</v>
          </cell>
          <cell r="I2292" t="str">
            <v>M3/Jam</v>
          </cell>
        </row>
        <row r="2293">
          <cell r="C2293" t="str">
            <v>Produksi Galian / hari  =  Tk x Q1</v>
          </cell>
          <cell r="G2293" t="str">
            <v>Qt</v>
          </cell>
          <cell r="H2293">
            <v>7</v>
          </cell>
          <cell r="I2293" t="str">
            <v>M3</v>
          </cell>
        </row>
        <row r="2294">
          <cell r="C2294" t="str">
            <v>Kebutuhan tenaga :</v>
          </cell>
        </row>
        <row r="2295">
          <cell r="D2295" t="str">
            <v>- Pekerja</v>
          </cell>
          <cell r="G2295" t="str">
            <v>P</v>
          </cell>
          <cell r="H2295">
            <v>2</v>
          </cell>
          <cell r="I2295" t="str">
            <v>orang</v>
          </cell>
        </row>
        <row r="2296">
          <cell r="D2296" t="str">
            <v>- Mandor</v>
          </cell>
          <cell r="G2296" t="str">
            <v>M</v>
          </cell>
          <cell r="H2296">
            <v>1</v>
          </cell>
          <cell r="I2296" t="str">
            <v>orang</v>
          </cell>
        </row>
        <row r="2298">
          <cell r="C2298" t="str">
            <v>Koefisien tenaga / M3   :</v>
          </cell>
        </row>
        <row r="2299">
          <cell r="D2299" t="str">
            <v>- Pekerja</v>
          </cell>
          <cell r="E2299" t="str">
            <v>= (Tk x P) : Qt</v>
          </cell>
          <cell r="G2299" t="str">
            <v>(L01)</v>
          </cell>
          <cell r="H2299">
            <v>2</v>
          </cell>
          <cell r="I2299" t="str">
            <v>Jam</v>
          </cell>
        </row>
        <row r="2300">
          <cell r="D2300" t="str">
            <v>- Mandor</v>
          </cell>
          <cell r="E2300" t="str">
            <v>= (Tk x M) : Qt</v>
          </cell>
          <cell r="G2300" t="str">
            <v>(L03)</v>
          </cell>
          <cell r="H2300">
            <v>1</v>
          </cell>
          <cell r="I2300" t="str">
            <v>Jam</v>
          </cell>
        </row>
        <row r="2302">
          <cell r="A2302" t="str">
            <v>4.</v>
          </cell>
          <cell r="C2302" t="str">
            <v>HARGA DASAR SATUAN UPAH, BAHAN DAN ALAT</v>
          </cell>
        </row>
        <row r="2303">
          <cell r="C2303" t="str">
            <v>Lihat lampiran.</v>
          </cell>
        </row>
        <row r="2305">
          <cell r="A2305" t="str">
            <v>5.</v>
          </cell>
          <cell r="C2305" t="str">
            <v>ANALISA HARGA SATUAN PEKERJAAN</v>
          </cell>
        </row>
        <row r="2306">
          <cell r="C2306" t="str">
            <v>Lihat perhitungan dalam FORMULIR STANDAR UNTUK</v>
          </cell>
        </row>
        <row r="2307">
          <cell r="C2307" t="str">
            <v>PEREKEMAN ANALISA MASING-MASING HARGA</v>
          </cell>
        </row>
        <row r="2308">
          <cell r="C2308" t="str">
            <v>SATUAN.</v>
          </cell>
        </row>
        <row r="2309">
          <cell r="C2309" t="str">
            <v>Didapat Harga Satuan Pekerjaan :</v>
          </cell>
        </row>
        <row r="2311">
          <cell r="C2311" t="str">
            <v xml:space="preserve">Rp.  </v>
          </cell>
          <cell r="D2311">
            <v>1633771.8260014895</v>
          </cell>
          <cell r="E2311" t="str">
            <v xml:space="preserve"> / M2</v>
          </cell>
        </row>
        <row r="2314">
          <cell r="A2314" t="str">
            <v>6.</v>
          </cell>
          <cell r="C2314" t="str">
            <v>WAKTU PELAKSANAAN YANG DIPERLUKAN</v>
          </cell>
        </row>
        <row r="2315">
          <cell r="C2315" t="str">
            <v>Masa Pelaksanaan :</v>
          </cell>
          <cell r="D2315" t="str">
            <v>. . . . . . . . . . . .</v>
          </cell>
          <cell r="E2315" t="str">
            <v>bulan</v>
          </cell>
        </row>
        <row r="2317">
          <cell r="A2317" t="str">
            <v>7.</v>
          </cell>
          <cell r="C2317" t="str">
            <v>VOLUME PEKERJAAN YANG DIPERLUKAN</v>
          </cell>
        </row>
        <row r="2318">
          <cell r="C2318" t="str">
            <v>Volume pekerjaan  :</v>
          </cell>
          <cell r="D2318">
            <v>0</v>
          </cell>
          <cell r="E2318" t="str">
            <v>M3</v>
          </cell>
        </row>
        <row r="2335">
          <cell r="A2335" t="str">
            <v>ITEM PEMBAYARAN NO.</v>
          </cell>
          <cell r="D2335" t="str">
            <v xml:space="preserve">:  3.4 </v>
          </cell>
          <cell r="J2335" t="str">
            <v>Analisa EI-312</v>
          </cell>
          <cell r="T2335" t="str">
            <v>Analisa EI-312</v>
          </cell>
        </row>
        <row r="2336">
          <cell r="A2336" t="str">
            <v>JENIS PEKERJAAN</v>
          </cell>
          <cell r="D2336" t="str">
            <v>:  Pengupasan Permukaan Aspal Lama dan Pencampuran Kembali</v>
          </cell>
        </row>
        <row r="2337">
          <cell r="A2337" t="str">
            <v>SATUAN PEMBAYARAN</v>
          </cell>
          <cell r="D2337" t="str">
            <v>:  M2</v>
          </cell>
          <cell r="H2337" t="str">
            <v xml:space="preserve">         URAIAN ANALISA HARGA SATUAN</v>
          </cell>
          <cell r="L2337" t="str">
            <v>FORMULIR STANDAR UNTUK</v>
          </cell>
        </row>
        <row r="2338">
          <cell r="L2338" t="str">
            <v>PEREKAMAN ANALISA MASING-MASING HARGA SATUAN</v>
          </cell>
        </row>
        <row r="2339">
          <cell r="L2339">
            <v>0</v>
          </cell>
        </row>
        <row r="2340">
          <cell r="A2340" t="str">
            <v>No.</v>
          </cell>
          <cell r="C2340" t="str">
            <v>U R A I A N</v>
          </cell>
          <cell r="G2340" t="str">
            <v>KODE</v>
          </cell>
          <cell r="H2340" t="str">
            <v>KOEF.</v>
          </cell>
          <cell r="I2340" t="str">
            <v>SATUAN</v>
          </cell>
          <cell r="J2340" t="str">
            <v>KETERANGAN</v>
          </cell>
        </row>
        <row r="2342">
          <cell r="L2342" t="str">
            <v>PROYEK</v>
          </cell>
          <cell r="O2342" t="str">
            <v>:</v>
          </cell>
        </row>
        <row r="2343">
          <cell r="A2343" t="str">
            <v>I.</v>
          </cell>
          <cell r="C2343" t="str">
            <v>ASUMSI</v>
          </cell>
          <cell r="L2343" t="str">
            <v>No. PAKET KONTRAK</v>
          </cell>
          <cell r="O2343" t="str">
            <v>:</v>
          </cell>
        </row>
        <row r="2344">
          <cell r="A2344">
            <v>1</v>
          </cell>
          <cell r="C2344" t="str">
            <v>Pekerjaan dilakukan secara mekananik</v>
          </cell>
          <cell r="L2344" t="str">
            <v>NAMA PAKET</v>
          </cell>
          <cell r="O2344" t="str">
            <v>:</v>
          </cell>
        </row>
        <row r="2345">
          <cell r="A2345">
            <v>2</v>
          </cell>
          <cell r="C2345" t="str">
            <v>Lokasi pekerjaan : sepanjang jalan</v>
          </cell>
          <cell r="L2345" t="str">
            <v>PROP / KAB / KODYA</v>
          </cell>
          <cell r="O2345" t="str">
            <v>:</v>
          </cell>
        </row>
        <row r="2346">
          <cell r="A2346">
            <v>3</v>
          </cell>
          <cell r="C2346" t="str">
            <v>Kondisi Jalan   :  sedang / baik</v>
          </cell>
          <cell r="L2346" t="str">
            <v>ITEM PEMBAYARAN NO.</v>
          </cell>
          <cell r="O2346" t="str">
            <v xml:space="preserve">:  3.4 </v>
          </cell>
          <cell r="R2346" t="str">
            <v>PERKIRAAN VOL. PEK.</v>
          </cell>
          <cell r="T2346" t="str">
            <v>:</v>
          </cell>
          <cell r="U2346">
            <v>0</v>
          </cell>
        </row>
        <row r="2347">
          <cell r="A2347">
            <v>4</v>
          </cell>
          <cell r="C2347" t="str">
            <v>Jam kerja efektif per-hari</v>
          </cell>
          <cell r="G2347" t="str">
            <v>Tk</v>
          </cell>
          <cell r="H2347">
            <v>7</v>
          </cell>
          <cell r="I2347" t="str">
            <v>Jam</v>
          </cell>
          <cell r="L2347" t="str">
            <v>JENIS PEKERJAAN</v>
          </cell>
          <cell r="O2347" t="str">
            <v>:  Pengupasan Permukaan Aspal Lama dan Pencampuran Kembali</v>
          </cell>
          <cell r="R2347" t="str">
            <v>TOTAL HARGA (Rp.)</v>
          </cell>
          <cell r="T2347" t="str">
            <v>:</v>
          </cell>
          <cell r="U2347">
            <v>0</v>
          </cell>
        </row>
        <row r="2348">
          <cell r="A2348">
            <v>5</v>
          </cell>
          <cell r="C2348" t="str">
            <v>Faktor pengembangan bahan</v>
          </cell>
          <cell r="G2348" t="str">
            <v>Fk</v>
          </cell>
          <cell r="H2348">
            <v>1.24</v>
          </cell>
          <cell r="I2348" t="str">
            <v>-</v>
          </cell>
          <cell r="L2348" t="str">
            <v>SATUAN PEMBAYARAN</v>
          </cell>
          <cell r="O2348" t="str">
            <v>:  M2</v>
          </cell>
          <cell r="R2348" t="str">
            <v>% THD. BIAYA PROYEK</v>
          </cell>
          <cell r="T2348" t="str">
            <v>:</v>
          </cell>
          <cell r="U2348" t="e">
            <v>#DIV/0!</v>
          </cell>
        </row>
        <row r="2349">
          <cell r="A2349">
            <v>6</v>
          </cell>
          <cell r="C2349" t="str">
            <v>Tebal penggaruan 15 cm</v>
          </cell>
        </row>
        <row r="2351">
          <cell r="A2351" t="str">
            <v>II.</v>
          </cell>
          <cell r="C2351" t="str">
            <v>URUTAN KERJA</v>
          </cell>
          <cell r="Q2351" t="str">
            <v>PERKIRAAN</v>
          </cell>
          <cell r="R2351" t="str">
            <v>HARGA</v>
          </cell>
          <cell r="S2351" t="str">
            <v>JUMLAH</v>
          </cell>
        </row>
        <row r="2352">
          <cell r="A2352">
            <v>1</v>
          </cell>
          <cell r="C2352" t="str">
            <v>Penggaruan perkerasan dengan alat cold recycler</v>
          </cell>
          <cell r="L2352" t="str">
            <v>NO.</v>
          </cell>
          <cell r="N2352" t="str">
            <v>KOMPONEN</v>
          </cell>
          <cell r="P2352" t="str">
            <v>SATUAN</v>
          </cell>
          <cell r="Q2352" t="str">
            <v>KUANTITAS</v>
          </cell>
          <cell r="R2352" t="str">
            <v>SATUAN</v>
          </cell>
          <cell r="S2352" t="str">
            <v>HARGA</v>
          </cell>
        </row>
        <row r="2353">
          <cell r="A2353">
            <v>2</v>
          </cell>
          <cell r="C2353" t="str">
            <v xml:space="preserve">Pencampuran kembali dengan bahan pengikat di dalam </v>
          </cell>
          <cell r="R2353" t="str">
            <v>(Rp.)</v>
          </cell>
          <cell r="S2353" t="str">
            <v>(Rp.)</v>
          </cell>
        </row>
        <row r="2354">
          <cell r="C2354" t="str">
            <v>cold recycler</v>
          </cell>
        </row>
        <row r="2355">
          <cell r="A2355">
            <v>3</v>
          </cell>
          <cell r="C2355" t="str">
            <v>Penghamparan langsung dari alat cold recycler</v>
          </cell>
        </row>
        <row r="2356">
          <cell r="A2356">
            <v>4</v>
          </cell>
          <cell r="C2356" t="str">
            <v>Pemadatan dengan alat pemadat tandem roller</v>
          </cell>
          <cell r="G2356">
            <v>0</v>
          </cell>
          <cell r="H2356">
            <v>0</v>
          </cell>
          <cell r="I2356">
            <v>0</v>
          </cell>
          <cell r="L2356" t="str">
            <v>A.</v>
          </cell>
          <cell r="N2356" t="str">
            <v>TENAGA</v>
          </cell>
        </row>
        <row r="2358">
          <cell r="L2358" t="str">
            <v>1.</v>
          </cell>
          <cell r="N2358" t="str">
            <v>Pekerja</v>
          </cell>
          <cell r="O2358" t="str">
            <v>(L01)</v>
          </cell>
          <cell r="P2358" t="str">
            <v>Jam</v>
          </cell>
          <cell r="Q2358">
            <v>2</v>
          </cell>
          <cell r="R2358">
            <v>2857.14</v>
          </cell>
          <cell r="U2358">
            <v>5714.28</v>
          </cell>
        </row>
        <row r="2359">
          <cell r="L2359" t="str">
            <v>2.</v>
          </cell>
          <cell r="N2359" t="str">
            <v>Mandor</v>
          </cell>
          <cell r="O2359" t="str">
            <v>(L03)</v>
          </cell>
          <cell r="P2359" t="str">
            <v>Jam</v>
          </cell>
          <cell r="Q2359">
            <v>0.5</v>
          </cell>
          <cell r="R2359">
            <v>3214.29</v>
          </cell>
          <cell r="U2359">
            <v>1607.145</v>
          </cell>
        </row>
        <row r="2360">
          <cell r="A2360" t="str">
            <v>III.</v>
          </cell>
          <cell r="C2360" t="str">
            <v>PEMAKAIAN BAHAN, ALAT DAN TENAGA</v>
          </cell>
        </row>
        <row r="2362">
          <cell r="A2362" t="str">
            <v xml:space="preserve">   1.</v>
          </cell>
          <cell r="C2362" t="str">
            <v>BAHAN</v>
          </cell>
          <cell r="Q2362" t="str">
            <v xml:space="preserve">JUMLAH HARGA TENAGA   </v>
          </cell>
          <cell r="U2362">
            <v>7321.4249999999993</v>
          </cell>
        </row>
        <row r="2363">
          <cell r="C2363" t="str">
            <v xml:space="preserve">Bahan pengikat (semen, aspal dan air) </v>
          </cell>
        </row>
        <row r="2364">
          <cell r="C2364" t="str">
            <v>- semen</v>
          </cell>
          <cell r="D2364">
            <v>0.06</v>
          </cell>
          <cell r="L2364" t="str">
            <v>B.</v>
          </cell>
          <cell r="N2364" t="str">
            <v>BAHAN</v>
          </cell>
        </row>
        <row r="2365">
          <cell r="C2365" t="str">
            <v>- aspal</v>
          </cell>
          <cell r="D2365">
            <v>0.03</v>
          </cell>
        </row>
        <row r="2366">
          <cell r="C2366" t="str">
            <v>- air</v>
          </cell>
        </row>
        <row r="2368">
          <cell r="A2368" t="str">
            <v xml:space="preserve">   2.</v>
          </cell>
          <cell r="C2368" t="str">
            <v>ALAT</v>
          </cell>
        </row>
        <row r="2369">
          <cell r="A2369" t="str">
            <v xml:space="preserve">   2.a.</v>
          </cell>
          <cell r="C2369" t="str">
            <v>COLD RECYCLER</v>
          </cell>
          <cell r="J2369" t="str">
            <v xml:space="preserve"> (E05/26/10/15)</v>
          </cell>
        </row>
        <row r="2370">
          <cell r="C2370" t="str">
            <v>Produksi per jam</v>
          </cell>
          <cell r="G2370" t="str">
            <v>Q1</v>
          </cell>
          <cell r="H2370">
            <v>2</v>
          </cell>
          <cell r="I2370" t="str">
            <v>M3 / Jam</v>
          </cell>
        </row>
        <row r="2372">
          <cell r="C2372" t="str">
            <v>Koefisien Alat / m3</v>
          </cell>
          <cell r="D2372" t="str">
            <v xml:space="preserve"> =  1  :  Q1</v>
          </cell>
          <cell r="G2372" t="str">
            <v>(E05/26)</v>
          </cell>
          <cell r="H2372">
            <v>0.5</v>
          </cell>
          <cell r="I2372" t="str">
            <v>Jam</v>
          </cell>
        </row>
        <row r="2375">
          <cell r="A2375" t="str">
            <v xml:space="preserve">   2.b.</v>
          </cell>
          <cell r="C2375" t="str">
            <v>WATER TANKER</v>
          </cell>
          <cell r="G2375" t="str">
            <v>(E08)</v>
          </cell>
        </row>
        <row r="2378">
          <cell r="A2378" t="str">
            <v xml:space="preserve">   2.c.</v>
          </cell>
          <cell r="C2378" t="str">
            <v>ASPHALT TANKER</v>
          </cell>
        </row>
        <row r="2381">
          <cell r="A2381" t="str">
            <v xml:space="preserve">   2.d.</v>
          </cell>
          <cell r="C2381" t="str">
            <v>CEMENT TANKER</v>
          </cell>
        </row>
        <row r="2397">
          <cell r="J2397" t="str">
            <v>Berlanjut ke halaman berikut</v>
          </cell>
        </row>
        <row r="2398">
          <cell r="A2398" t="str">
            <v>ITEM PEMBAYARAN NO.</v>
          </cell>
          <cell r="D2398" t="str">
            <v xml:space="preserve">:  3.4 </v>
          </cell>
          <cell r="J2398" t="str">
            <v>Analisa EI-312</v>
          </cell>
        </row>
        <row r="2399">
          <cell r="A2399" t="str">
            <v>JENIS PEKERJAAN</v>
          </cell>
          <cell r="D2399" t="str">
            <v>:  Pengupasan Permukaan Aspal Lama dan Pencampuran Kembali</v>
          </cell>
        </row>
        <row r="2400">
          <cell r="A2400" t="str">
            <v>SATUAN PEMBAYARAN</v>
          </cell>
          <cell r="D2400" t="str">
            <v>:  M2</v>
          </cell>
          <cell r="H2400" t="str">
            <v xml:space="preserve">         URAIAN ANALISA HARGA SATUAN</v>
          </cell>
        </row>
        <row r="2401">
          <cell r="J2401" t="str">
            <v>Lanjutan</v>
          </cell>
        </row>
        <row r="2403">
          <cell r="A2403" t="str">
            <v>No.</v>
          </cell>
          <cell r="C2403" t="str">
            <v>U R A I A N</v>
          </cell>
          <cell r="G2403" t="str">
            <v>KODE</v>
          </cell>
          <cell r="H2403" t="str">
            <v>KOEF.</v>
          </cell>
          <cell r="I2403" t="str">
            <v>SATUAN</v>
          </cell>
          <cell r="J2403" t="str">
            <v>KETERANGAN</v>
          </cell>
        </row>
        <row r="2406">
          <cell r="A2406" t="str">
            <v xml:space="preserve">   3.</v>
          </cell>
          <cell r="C2406" t="str">
            <v>TENAGA</v>
          </cell>
        </row>
        <row r="2407">
          <cell r="C2407" t="str">
            <v>Produksi menentukan :COLD RECYCLER</v>
          </cell>
          <cell r="G2407" t="str">
            <v>Q1</v>
          </cell>
          <cell r="H2407">
            <v>2</v>
          </cell>
          <cell r="I2407" t="str">
            <v>M2/Jam</v>
          </cell>
        </row>
        <row r="2408">
          <cell r="C2408" t="str">
            <v>Produksi Galian / hari  =  Tk x Q1</v>
          </cell>
          <cell r="G2408" t="str">
            <v>Qt</v>
          </cell>
          <cell r="H2408">
            <v>14</v>
          </cell>
          <cell r="I2408" t="str">
            <v>M3</v>
          </cell>
        </row>
        <row r="2409">
          <cell r="C2409" t="str">
            <v>Kebutuhan tenaga :</v>
          </cell>
        </row>
        <row r="2410">
          <cell r="D2410" t="str">
            <v>- Pekerja</v>
          </cell>
          <cell r="G2410" t="str">
            <v>P</v>
          </cell>
          <cell r="H2410">
            <v>4</v>
          </cell>
          <cell r="I2410" t="str">
            <v>orang</v>
          </cell>
        </row>
        <row r="2411">
          <cell r="D2411" t="str">
            <v>- Mandor</v>
          </cell>
          <cell r="G2411" t="str">
            <v>M</v>
          </cell>
          <cell r="H2411">
            <v>1</v>
          </cell>
          <cell r="I2411" t="str">
            <v>orang</v>
          </cell>
        </row>
        <row r="2413">
          <cell r="C2413" t="str">
            <v>Koefisien tenaga / M3   :</v>
          </cell>
        </row>
        <row r="2414">
          <cell r="D2414" t="str">
            <v>- Pekerja</v>
          </cell>
          <cell r="E2414" t="str">
            <v>= (Tk x P) : Qt</v>
          </cell>
          <cell r="G2414" t="str">
            <v>(L01)</v>
          </cell>
          <cell r="H2414">
            <v>2</v>
          </cell>
          <cell r="I2414" t="str">
            <v>Jam</v>
          </cell>
        </row>
        <row r="2415">
          <cell r="D2415" t="str">
            <v>- Mandor</v>
          </cell>
          <cell r="E2415" t="str">
            <v>= (Tk x M) : Qt</v>
          </cell>
          <cell r="G2415" t="str">
            <v>(L03)</v>
          </cell>
          <cell r="H2415">
            <v>0.5</v>
          </cell>
          <cell r="I2415" t="str">
            <v>Jam</v>
          </cell>
        </row>
        <row r="2417">
          <cell r="A2417" t="str">
            <v>4.</v>
          </cell>
          <cell r="C2417" t="str">
            <v>HARGA DASAR SATUAN UPAH, BAHAN DAN ALAT</v>
          </cell>
        </row>
        <row r="2418">
          <cell r="C2418" t="str">
            <v>Lihat lampiran.</v>
          </cell>
        </row>
        <row r="2420">
          <cell r="A2420" t="str">
            <v>5.</v>
          </cell>
          <cell r="C2420" t="str">
            <v>ANALISA HARGA SATUAN PEKERJAAN</v>
          </cell>
        </row>
        <row r="2421">
          <cell r="C2421" t="str">
            <v>Lihat perhitungan dalam FORMULIR STANDAR UNTUK</v>
          </cell>
        </row>
        <row r="2422">
          <cell r="C2422" t="str">
            <v>PEREKEMAN ANALISA MASING-MASING HARGA</v>
          </cell>
        </row>
        <row r="2423">
          <cell r="C2423" t="str">
            <v>SATUAN.</v>
          </cell>
        </row>
        <row r="2424">
          <cell r="C2424" t="str">
            <v>Didapat Harga Satuan Pekerjaan :</v>
          </cell>
        </row>
        <row r="2426">
          <cell r="C2426" t="str">
            <v xml:space="preserve">Rp.  </v>
          </cell>
          <cell r="D2426">
            <v>8053.5674999999992</v>
          </cell>
          <cell r="E2426" t="str">
            <v xml:space="preserve"> / M3</v>
          </cell>
        </row>
        <row r="2429">
          <cell r="A2429" t="str">
            <v>6.</v>
          </cell>
          <cell r="C2429" t="str">
            <v>WAKTU PELAKSANAAN YANG DIPERLUKAN</v>
          </cell>
        </row>
        <row r="2430">
          <cell r="C2430" t="str">
            <v>Masa Pelaksanaan :</v>
          </cell>
          <cell r="D2430" t="str">
            <v>. . . . . . . . . . . .</v>
          </cell>
          <cell r="E2430" t="str">
            <v>bulan</v>
          </cell>
        </row>
        <row r="2432">
          <cell r="A2432" t="str">
            <v>7.</v>
          </cell>
          <cell r="C2432" t="str">
            <v>VOLUME PEKERJAAN YANG DIPERLUKAN</v>
          </cell>
        </row>
        <row r="2433">
          <cell r="C2433" t="str">
            <v>Volume pekerjaan  :</v>
          </cell>
          <cell r="D2433">
            <v>0</v>
          </cell>
          <cell r="E2433" t="str">
            <v>M3</v>
          </cell>
        </row>
        <row r="2452">
          <cell r="N2452" t="str">
            <v>yang dibayar dari kontrak) dan biaya-biaya lainnya.</v>
          </cell>
        </row>
        <row r="2453">
          <cell r="A2453" t="str">
            <v>ITEM PEMBAYARAN NO.</v>
          </cell>
          <cell r="D2453" t="str">
            <v>:  3.2 (4)</v>
          </cell>
          <cell r="J2453">
            <v>0</v>
          </cell>
          <cell r="T2453" t="str">
            <v>Analisa EI-322</v>
          </cell>
        </row>
        <row r="2454">
          <cell r="A2454" t="str">
            <v>JENIS PEKERJAAN</v>
          </cell>
          <cell r="D2454" t="str">
            <v xml:space="preserve">:  Timbunan Batu dengan Manual </v>
          </cell>
        </row>
        <row r="2455">
          <cell r="A2455" t="str">
            <v>SATUAN PEMBAYARAN</v>
          </cell>
          <cell r="D2455" t="str">
            <v>:  M3</v>
          </cell>
          <cell r="E2455">
            <v>0</v>
          </cell>
          <cell r="H2455" t="str">
            <v xml:space="preserve">         URAIAN ANALISA HARGA SATUAN</v>
          </cell>
          <cell r="L2455" t="str">
            <v>FORMULIR STANDAR UNTUK</v>
          </cell>
        </row>
        <row r="2456">
          <cell r="L2456" t="str">
            <v>PEREKAMAN ANALISA MASING-MASING HARGA SATUAN</v>
          </cell>
        </row>
        <row r="2457">
          <cell r="L2457">
            <v>0</v>
          </cell>
        </row>
        <row r="2458">
          <cell r="A2458" t="str">
            <v>No.</v>
          </cell>
          <cell r="C2458" t="str">
            <v>U R A I A N</v>
          </cell>
          <cell r="G2458" t="str">
            <v>KODE</v>
          </cell>
          <cell r="H2458" t="str">
            <v>KOEF.</v>
          </cell>
          <cell r="I2458" t="str">
            <v>SATUAN</v>
          </cell>
          <cell r="J2458" t="str">
            <v>KETERANGAN</v>
          </cell>
        </row>
        <row r="2460">
          <cell r="L2460" t="str">
            <v>PROYEK</v>
          </cell>
          <cell r="O2460" t="str">
            <v>:</v>
          </cell>
        </row>
        <row r="2461">
          <cell r="A2461" t="str">
            <v>I.</v>
          </cell>
          <cell r="C2461" t="str">
            <v>ASUMSI</v>
          </cell>
          <cell r="L2461" t="str">
            <v>No. PAKET KONTRAK</v>
          </cell>
          <cell r="O2461" t="str">
            <v>:</v>
          </cell>
        </row>
        <row r="2462">
          <cell r="A2462">
            <v>1</v>
          </cell>
          <cell r="C2462" t="str">
            <v>Pekerjaan dilakukan secara manual</v>
          </cell>
          <cell r="L2462" t="str">
            <v>NAMA PAKET</v>
          </cell>
          <cell r="O2462" t="str">
            <v>:</v>
          </cell>
        </row>
        <row r="2463">
          <cell r="A2463">
            <v>2</v>
          </cell>
          <cell r="C2463" t="str">
            <v>Lokasi pekerjaan : sepanjang jalan</v>
          </cell>
          <cell r="L2463" t="str">
            <v>PROP / KAB / KODYA</v>
          </cell>
          <cell r="O2463" t="str">
            <v>:</v>
          </cell>
        </row>
        <row r="2464">
          <cell r="A2464">
            <v>3</v>
          </cell>
          <cell r="C2464" t="str">
            <v>Kondisi Jalan   :  sedang / baik</v>
          </cell>
          <cell r="L2464" t="str">
            <v>ITEM PEMBAYARAN NO.</v>
          </cell>
          <cell r="O2464" t="str">
            <v>:  3.2 (4)</v>
          </cell>
          <cell r="R2464" t="str">
            <v>PERKIRAAN VOL. PEK.</v>
          </cell>
          <cell r="T2464" t="str">
            <v>:</v>
          </cell>
          <cell r="U2464">
            <v>1</v>
          </cell>
        </row>
        <row r="2465">
          <cell r="A2465">
            <v>4</v>
          </cell>
          <cell r="C2465" t="str">
            <v>Jam kerja efektif per-hari</v>
          </cell>
          <cell r="G2465" t="str">
            <v>Tk</v>
          </cell>
          <cell r="H2465">
            <v>7</v>
          </cell>
          <cell r="I2465" t="str">
            <v>Jam</v>
          </cell>
          <cell r="L2465" t="str">
            <v>JENIS PEKERJAAN</v>
          </cell>
          <cell r="O2465" t="str">
            <v xml:space="preserve">:  Timbunan Batu dengan Manual </v>
          </cell>
          <cell r="R2465" t="str">
            <v>TOTAL HARGA (Rp.)</v>
          </cell>
          <cell r="T2465" t="str">
            <v>:</v>
          </cell>
          <cell r="U2465">
            <v>263185.3</v>
          </cell>
        </row>
        <row r="2466">
          <cell r="A2466">
            <v>5</v>
          </cell>
          <cell r="C2466" t="str">
            <v>Faktor pengembangan bahan</v>
          </cell>
          <cell r="G2466" t="str">
            <v>Fk</v>
          </cell>
          <cell r="H2466">
            <v>1.24</v>
          </cell>
          <cell r="I2466" t="str">
            <v>-</v>
          </cell>
          <cell r="L2466" t="str">
            <v>SATUAN PEMBAYARAN</v>
          </cell>
          <cell r="O2466" t="str">
            <v>:  M3</v>
          </cell>
          <cell r="P2466">
            <v>0</v>
          </cell>
          <cell r="R2466" t="str">
            <v>% THD. BIAYA PROYEK</v>
          </cell>
          <cell r="T2466" t="str">
            <v>:</v>
          </cell>
          <cell r="U2466" t="e">
            <v>#DIV/0!</v>
          </cell>
        </row>
        <row r="2467">
          <cell r="A2467">
            <v>6</v>
          </cell>
          <cell r="C2467" t="str">
            <v>Tebal hamparan padat</v>
          </cell>
          <cell r="G2467" t="str">
            <v>t</v>
          </cell>
          <cell r="H2467">
            <v>0.45</v>
          </cell>
          <cell r="I2467" t="str">
            <v>M</v>
          </cell>
        </row>
        <row r="2469">
          <cell r="A2469" t="str">
            <v>II.</v>
          </cell>
          <cell r="C2469" t="str">
            <v>URUTAN KERJA</v>
          </cell>
          <cell r="Q2469" t="str">
            <v>PERKIRAAN</v>
          </cell>
          <cell r="R2469" t="str">
            <v>HARGA</v>
          </cell>
          <cell r="S2469" t="str">
            <v>JUMLAH</v>
          </cell>
        </row>
        <row r="2470">
          <cell r="A2470">
            <v>1</v>
          </cell>
          <cell r="C2470" t="str">
            <v>Whell Loader memuat batu ke dalam Dump Truck</v>
          </cell>
          <cell r="L2470" t="str">
            <v>NO.</v>
          </cell>
          <cell r="N2470" t="str">
            <v>KOMPONEN</v>
          </cell>
          <cell r="P2470" t="str">
            <v>SATUAN</v>
          </cell>
          <cell r="Q2470" t="str">
            <v>KUANTITAS</v>
          </cell>
          <cell r="R2470" t="str">
            <v>SATUAN</v>
          </cell>
          <cell r="S2470" t="str">
            <v>HARGA</v>
          </cell>
        </row>
        <row r="2471">
          <cell r="A2471">
            <v>2</v>
          </cell>
          <cell r="C2471" t="str">
            <v>Dump Truck mengangkut ke lapangan dengan jarak</v>
          </cell>
          <cell r="R2471" t="str">
            <v>(Rp.)</v>
          </cell>
          <cell r="S2471" t="str">
            <v>(Rp.)</v>
          </cell>
        </row>
        <row r="2472">
          <cell r="C2472" t="str">
            <v>quari ke lapangan</v>
          </cell>
          <cell r="G2472" t="str">
            <v>L</v>
          </cell>
          <cell r="H2472">
            <v>80.61</v>
          </cell>
          <cell r="I2472" t="str">
            <v>Km</v>
          </cell>
        </row>
        <row r="2473">
          <cell r="A2473">
            <v>3</v>
          </cell>
          <cell r="C2473" t="str">
            <v>Material Timbunan Batu dihampar secara Manual</v>
          </cell>
        </row>
        <row r="2474">
          <cell r="A2474">
            <v>4</v>
          </cell>
          <cell r="C2474" t="str">
            <v>Hamparan batu dipadatkan menggunakan Vibratory</v>
          </cell>
        </row>
        <row r="2475">
          <cell r="C2475" t="str">
            <v>Roller</v>
          </cell>
        </row>
        <row r="2476">
          <cell r="A2476">
            <v>5</v>
          </cell>
          <cell r="C2476" t="str">
            <v>Agregat pengunci dihampar dari Dump Truck, diratakan</v>
          </cell>
        </row>
        <row r="2477">
          <cell r="C2477" t="str">
            <v>menggunakan Bulldozer</v>
          </cell>
        </row>
        <row r="2478">
          <cell r="A2478">
            <v>6</v>
          </cell>
          <cell r="C2478" t="str">
            <v>Hamparan material dipadatkan menggunakan Vibratory</v>
          </cell>
          <cell r="L2478" t="str">
            <v>A.</v>
          </cell>
          <cell r="N2478" t="str">
            <v>TENAGA</v>
          </cell>
        </row>
        <row r="2479">
          <cell r="C2479" t="str">
            <v>Roller</v>
          </cell>
        </row>
        <row r="2480">
          <cell r="C2480">
            <v>0</v>
          </cell>
          <cell r="L2480" t="str">
            <v>1.</v>
          </cell>
          <cell r="N2480" t="str">
            <v>Pekerja</v>
          </cell>
          <cell r="O2480" t="str">
            <v>(L01)</v>
          </cell>
          <cell r="P2480" t="str">
            <v>Jam</v>
          </cell>
          <cell r="Q2480">
            <v>0.14755317566562548</v>
          </cell>
          <cell r="R2480">
            <v>2857.14</v>
          </cell>
          <cell r="U2480">
            <v>421.58008032128515</v>
          </cell>
        </row>
        <row r="2481">
          <cell r="A2481">
            <v>7</v>
          </cell>
          <cell r="C2481" t="str">
            <v>Selama pemadatan sekelompok pekerja  akan</v>
          </cell>
          <cell r="L2481" t="str">
            <v>2.</v>
          </cell>
          <cell r="N2481" t="str">
            <v>Mandor</v>
          </cell>
          <cell r="O2481" t="str">
            <v>(L02)</v>
          </cell>
          <cell r="P2481" t="str">
            <v>Jam</v>
          </cell>
          <cell r="Q2481">
            <v>1.8444146958203185E-2</v>
          </cell>
          <cell r="R2481">
            <v>3214.29</v>
          </cell>
          <cell r="U2481">
            <v>59.284837126282916</v>
          </cell>
        </row>
        <row r="2482">
          <cell r="C2482" t="str">
            <v>merapikan tepi hamparan dan level permukaan</v>
          </cell>
        </row>
        <row r="2483">
          <cell r="C2483" t="str">
            <v>dengan menggunakan alat bantu</v>
          </cell>
        </row>
        <row r="2484">
          <cell r="Q2484" t="str">
            <v xml:space="preserve">JUMLAH HARGA TENAGA   </v>
          </cell>
          <cell r="U2484">
            <v>480.86491744756808</v>
          </cell>
        </row>
        <row r="2485">
          <cell r="A2485" t="str">
            <v>III.</v>
          </cell>
          <cell r="C2485" t="str">
            <v>PEMAKAIAN BAHAN, ALAT DAN TENAGA</v>
          </cell>
        </row>
        <row r="2486">
          <cell r="A2486" t="str">
            <v xml:space="preserve">   1.</v>
          </cell>
          <cell r="C2486" t="str">
            <v>BAHAN</v>
          </cell>
          <cell r="L2486" t="str">
            <v>B.</v>
          </cell>
          <cell r="N2486" t="str">
            <v>BAHAN</v>
          </cell>
        </row>
        <row r="2487">
          <cell r="A2487" t="str">
            <v>1.a.</v>
          </cell>
          <cell r="C2487" t="str">
            <v>Bahan timbunan</v>
          </cell>
          <cell r="D2487" t="str">
            <v xml:space="preserve"> =  1 x  Fk</v>
          </cell>
          <cell r="G2487" t="str">
            <v>(M08)</v>
          </cell>
          <cell r="H2487">
            <v>1.24</v>
          </cell>
          <cell r="I2487" t="str">
            <v>M3</v>
          </cell>
          <cell r="J2487" t="str">
            <v xml:space="preserve"> Borrow Pit</v>
          </cell>
        </row>
        <row r="2489">
          <cell r="A2489" t="str">
            <v xml:space="preserve">   2.</v>
          </cell>
          <cell r="C2489" t="str">
            <v>ALAT</v>
          </cell>
        </row>
        <row r="2490">
          <cell r="A2490" t="str">
            <v>2.a.</v>
          </cell>
          <cell r="C2490" t="str">
            <v>WHELL  LOADER</v>
          </cell>
          <cell r="G2490" t="str">
            <v>(E15)</v>
          </cell>
        </row>
        <row r="2491">
          <cell r="C2491" t="str">
            <v>Kapasitas  Bucket</v>
          </cell>
          <cell r="G2491" t="str">
            <v>V</v>
          </cell>
          <cell r="H2491">
            <v>1.5</v>
          </cell>
          <cell r="I2491" t="str">
            <v>M3</v>
          </cell>
        </row>
        <row r="2492">
          <cell r="C2492" t="str">
            <v>Faktor Bucket</v>
          </cell>
          <cell r="G2492" t="str">
            <v>Fb</v>
          </cell>
          <cell r="H2492">
            <v>0.9</v>
          </cell>
          <cell r="I2492" t="str">
            <v>-</v>
          </cell>
        </row>
        <row r="2493">
          <cell r="C2493" t="str">
            <v>Faktor Efisiensi Alat</v>
          </cell>
          <cell r="G2493" t="str">
            <v>Fa</v>
          </cell>
          <cell r="H2493">
            <v>0.83</v>
          </cell>
          <cell r="I2493" t="str">
            <v>-</v>
          </cell>
        </row>
        <row r="2494">
          <cell r="C2494" t="str">
            <v>Waktu sklus</v>
          </cell>
          <cell r="G2494" t="str">
            <v>Ts1</v>
          </cell>
          <cell r="I2494" t="str">
            <v>menit</v>
          </cell>
        </row>
        <row r="2495">
          <cell r="C2495" t="str">
            <v>- Muat</v>
          </cell>
          <cell r="G2495" t="str">
            <v>T1</v>
          </cell>
          <cell r="H2495">
            <v>0.5</v>
          </cell>
          <cell r="I2495" t="str">
            <v>menit</v>
          </cell>
        </row>
        <row r="2496">
          <cell r="C2496" t="str">
            <v>- Lain-lain</v>
          </cell>
          <cell r="G2496" t="str">
            <v>T2</v>
          </cell>
          <cell r="H2496">
            <v>0.5</v>
          </cell>
          <cell r="I2496" t="str">
            <v>menit</v>
          </cell>
        </row>
        <row r="2497">
          <cell r="G2497" t="str">
            <v>Ts1</v>
          </cell>
          <cell r="H2497">
            <v>1</v>
          </cell>
          <cell r="I2497" t="str">
            <v>menit</v>
          </cell>
        </row>
        <row r="2499">
          <cell r="C2499" t="str">
            <v>Kapasitas Produksi / Jam =</v>
          </cell>
          <cell r="E2499" t="str">
            <v>V  x  Fb x Fa x 60</v>
          </cell>
          <cell r="G2499" t="str">
            <v>Q1</v>
          </cell>
          <cell r="H2499">
            <v>54.217741935483872</v>
          </cell>
          <cell r="I2499" t="str">
            <v>M3</v>
          </cell>
        </row>
        <row r="2500">
          <cell r="E2500" t="str">
            <v xml:space="preserve">      Fk x Ts1</v>
          </cell>
        </row>
        <row r="2502">
          <cell r="C2502" t="str">
            <v>Koefisienalat / M3</v>
          </cell>
          <cell r="D2502" t="str">
            <v xml:space="preserve"> =   1 : Q1</v>
          </cell>
          <cell r="G2502" t="str">
            <v>(E15)</v>
          </cell>
          <cell r="H2502">
            <v>1.8444146958203182E-2</v>
          </cell>
          <cell r="I2502" t="str">
            <v>Jam</v>
          </cell>
        </row>
        <row r="2504">
          <cell r="A2504" t="str">
            <v xml:space="preserve">   2.b.</v>
          </cell>
          <cell r="C2504" t="str">
            <v>DUMP TRUCK</v>
          </cell>
          <cell r="G2504" t="str">
            <v>(E08)</v>
          </cell>
        </row>
        <row r="2505">
          <cell r="C2505" t="str">
            <v>Kapasitas bak</v>
          </cell>
          <cell r="G2505" t="str">
            <v>V</v>
          </cell>
          <cell r="H2505">
            <v>6.666666666666667</v>
          </cell>
          <cell r="I2505" t="str">
            <v>M3</v>
          </cell>
        </row>
        <row r="2506">
          <cell r="C2506" t="str">
            <v>Faktor  efisiensi alat</v>
          </cell>
          <cell r="G2506" t="str">
            <v>Fa</v>
          </cell>
          <cell r="H2506">
            <v>0.83</v>
          </cell>
          <cell r="I2506" t="str">
            <v>-</v>
          </cell>
        </row>
        <row r="2507">
          <cell r="C2507" t="str">
            <v>Kecepatan rata-rata bermuatan</v>
          </cell>
          <cell r="G2507" t="str">
            <v>v1</v>
          </cell>
          <cell r="H2507">
            <v>40</v>
          </cell>
          <cell r="I2507" t="str">
            <v>KM/Jam</v>
          </cell>
        </row>
        <row r="2508">
          <cell r="C2508" t="str">
            <v>Kecepatan rata-rata kosong</v>
          </cell>
          <cell r="G2508" t="str">
            <v>v2</v>
          </cell>
          <cell r="H2508">
            <v>60</v>
          </cell>
          <cell r="I2508" t="str">
            <v>KM/Jam</v>
          </cell>
        </row>
        <row r="2509">
          <cell r="C2509" t="str">
            <v>Waktusiklus :</v>
          </cell>
          <cell r="G2509" t="str">
            <v>Ts2</v>
          </cell>
        </row>
        <row r="2510">
          <cell r="C2510" t="str">
            <v>-  Waktu tempuh isi   = (L : v1) x 60</v>
          </cell>
          <cell r="G2510" t="str">
            <v>T1</v>
          </cell>
          <cell r="H2510">
            <v>120.91499999999999</v>
          </cell>
          <cell r="I2510" t="str">
            <v>menit</v>
          </cell>
        </row>
        <row r="2511">
          <cell r="C2511" t="str">
            <v>-  Waktu tempuh kosong   = (L : v2) x 60</v>
          </cell>
          <cell r="G2511" t="str">
            <v>T2</v>
          </cell>
          <cell r="H2511">
            <v>80.61</v>
          </cell>
          <cell r="I2511" t="str">
            <v>menit</v>
          </cell>
        </row>
        <row r="2512">
          <cell r="C2512" t="str">
            <v>- Lain-lain</v>
          </cell>
          <cell r="G2512" t="str">
            <v>T3</v>
          </cell>
          <cell r="H2512">
            <v>4</v>
          </cell>
          <cell r="I2512" t="str">
            <v>menit</v>
          </cell>
        </row>
        <row r="2513">
          <cell r="G2513" t="str">
            <v>Ts2</v>
          </cell>
          <cell r="H2513">
            <v>205.52499999999998</v>
          </cell>
          <cell r="I2513" t="str">
            <v>menit</v>
          </cell>
        </row>
        <row r="2517">
          <cell r="J2517" t="str">
            <v>Berlanjut ke halaman berikut</v>
          </cell>
        </row>
        <row r="2518">
          <cell r="A2518" t="str">
            <v>ITEM PEMBAYARAN NO.</v>
          </cell>
          <cell r="D2518" t="str">
            <v>:  3.2 (4)</v>
          </cell>
          <cell r="J2518">
            <v>0</v>
          </cell>
        </row>
        <row r="2519">
          <cell r="A2519" t="str">
            <v>JENIS PEKERJAAN</v>
          </cell>
          <cell r="D2519" t="str">
            <v xml:space="preserve">:  Timbunan Batu dengan Manual </v>
          </cell>
        </row>
        <row r="2520">
          <cell r="A2520" t="str">
            <v>SATUAN PEMBAYARAN</v>
          </cell>
          <cell r="D2520" t="str">
            <v>:  M3</v>
          </cell>
          <cell r="E2520">
            <v>0</v>
          </cell>
          <cell r="H2520" t="str">
            <v xml:space="preserve">         URAIAN ANALISA HARGA SATUAN</v>
          </cell>
        </row>
        <row r="2521">
          <cell r="J2521" t="str">
            <v>Lanjutan</v>
          </cell>
        </row>
        <row r="2523">
          <cell r="A2523" t="str">
            <v>No.</v>
          </cell>
          <cell r="C2523" t="str">
            <v>U R A I A N</v>
          </cell>
          <cell r="G2523" t="str">
            <v>KODE</v>
          </cell>
          <cell r="H2523" t="str">
            <v>KOEF.</v>
          </cell>
          <cell r="I2523" t="str">
            <v>SATUAN</v>
          </cell>
          <cell r="J2523" t="str">
            <v>KETERANGAN</v>
          </cell>
        </row>
        <row r="2526">
          <cell r="C2526" t="str">
            <v>Kapasitas Produksi / Jam   =</v>
          </cell>
          <cell r="E2526" t="str">
            <v>V x Fa x 60</v>
          </cell>
          <cell r="G2526" t="str">
            <v>Q2</v>
          </cell>
          <cell r="H2526">
            <v>1.3027219826486851</v>
          </cell>
          <cell r="I2526" t="str">
            <v>M3</v>
          </cell>
        </row>
        <row r="2527">
          <cell r="E2527" t="str">
            <v xml:space="preserve">    Fk x Ts2</v>
          </cell>
        </row>
        <row r="2529">
          <cell r="C2529" t="str">
            <v>Koefisien Alat / M3</v>
          </cell>
          <cell r="D2529" t="str">
            <v xml:space="preserve"> =  1  :  Q2</v>
          </cell>
          <cell r="G2529" t="str">
            <v>(E08)</v>
          </cell>
          <cell r="H2529">
            <v>0.76762349397590346</v>
          </cell>
          <cell r="I2529" t="str">
            <v>Jam</v>
          </cell>
        </row>
        <row r="2531">
          <cell r="A2531" t="str">
            <v>2.c.</v>
          </cell>
          <cell r="C2531" t="str">
            <v>BULLDOZER</v>
          </cell>
          <cell r="G2531" t="str">
            <v>(E13)</v>
          </cell>
        </row>
        <row r="2532">
          <cell r="C2532" t="str">
            <v>Panjang hamparan</v>
          </cell>
          <cell r="G2532" t="str">
            <v>Lh</v>
          </cell>
          <cell r="H2532">
            <v>50</v>
          </cell>
          <cell r="I2532" t="str">
            <v>M</v>
          </cell>
        </row>
        <row r="2533">
          <cell r="C2533" t="str">
            <v>Lebar Efektif kerja Blade</v>
          </cell>
          <cell r="G2533" t="str">
            <v>b</v>
          </cell>
          <cell r="H2533">
            <v>2.4</v>
          </cell>
          <cell r="I2533" t="str">
            <v>M</v>
          </cell>
        </row>
        <row r="2534">
          <cell r="C2534" t="str">
            <v>Faktor Efisiensi Alat</v>
          </cell>
          <cell r="G2534" t="str">
            <v>Fa</v>
          </cell>
          <cell r="H2534">
            <v>0.83</v>
          </cell>
          <cell r="I2534" t="str">
            <v>-</v>
          </cell>
        </row>
        <row r="2535">
          <cell r="C2535" t="str">
            <v>Kecepatan rata-rata alat</v>
          </cell>
          <cell r="G2535" t="str">
            <v>v</v>
          </cell>
          <cell r="H2535">
            <v>5</v>
          </cell>
          <cell r="I2535" t="str">
            <v>Km / Jam</v>
          </cell>
        </row>
        <row r="2536">
          <cell r="C2536" t="str">
            <v>Jumlah lintasan</v>
          </cell>
          <cell r="G2536" t="str">
            <v>n</v>
          </cell>
          <cell r="H2536">
            <v>5</v>
          </cell>
          <cell r="I2536" t="str">
            <v>lintasan</v>
          </cell>
        </row>
        <row r="2537">
          <cell r="C2537" t="str">
            <v>Waktu siklus</v>
          </cell>
          <cell r="G2537" t="str">
            <v>Ts3</v>
          </cell>
        </row>
        <row r="2538">
          <cell r="C2538" t="str">
            <v>- Perataan 1 kali lintasan    = Lh : (v x 1000) x 60</v>
          </cell>
          <cell r="G2538" t="str">
            <v>T1</v>
          </cell>
          <cell r="H2538">
            <v>0.6</v>
          </cell>
          <cell r="I2538" t="str">
            <v>menit</v>
          </cell>
        </row>
        <row r="2539">
          <cell r="C2539" t="str">
            <v>- Lain-lain</v>
          </cell>
          <cell r="G2539" t="str">
            <v>T2</v>
          </cell>
          <cell r="H2539">
            <v>0.5</v>
          </cell>
          <cell r="I2539" t="str">
            <v>menit</v>
          </cell>
        </row>
        <row r="2540">
          <cell r="G2540" t="str">
            <v>Ts3</v>
          </cell>
          <cell r="H2540">
            <v>1.1000000000000001</v>
          </cell>
          <cell r="I2540" t="str">
            <v>menit</v>
          </cell>
        </row>
        <row r="2542">
          <cell r="C2542" t="str">
            <v>Kapasitas Produksi / Jam   =</v>
          </cell>
          <cell r="E2542" t="str">
            <v>Lh x b x t x Fa x 60</v>
          </cell>
          <cell r="G2542" t="str">
            <v>Q3</v>
          </cell>
          <cell r="H2542">
            <v>488.94545454545454</v>
          </cell>
          <cell r="I2542" t="str">
            <v>M3</v>
          </cell>
        </row>
        <row r="2543">
          <cell r="E2543" t="str">
            <v xml:space="preserve">      n x Ts3</v>
          </cell>
        </row>
        <row r="2545">
          <cell r="C2545" t="str">
            <v>Koefisien Alat / M3</v>
          </cell>
          <cell r="D2545" t="str">
            <v xml:space="preserve"> =  1  :  Q3</v>
          </cell>
          <cell r="G2545" t="str">
            <v>(E13)</v>
          </cell>
          <cell r="H2545">
            <v>2.045217908671724E-3</v>
          </cell>
          <cell r="I2545" t="str">
            <v>Jam</v>
          </cell>
        </row>
        <row r="2547">
          <cell r="A2547" t="str">
            <v>2.d.</v>
          </cell>
          <cell r="C2547" t="str">
            <v>VIBRATORY ROLLER</v>
          </cell>
          <cell r="G2547" t="str">
            <v>(E19)</v>
          </cell>
        </row>
        <row r="2548">
          <cell r="C2548" t="str">
            <v>Kecepatan rata-rata alat</v>
          </cell>
          <cell r="G2548" t="str">
            <v>v</v>
          </cell>
          <cell r="H2548">
            <v>4</v>
          </cell>
          <cell r="I2548" t="str">
            <v>Km / Jam</v>
          </cell>
        </row>
        <row r="2549">
          <cell r="C2549" t="str">
            <v>Lebar efektif pemadatan</v>
          </cell>
          <cell r="G2549" t="str">
            <v>b</v>
          </cell>
          <cell r="H2549">
            <v>1.2</v>
          </cell>
          <cell r="I2549" t="str">
            <v>M</v>
          </cell>
        </row>
        <row r="2550">
          <cell r="C2550" t="str">
            <v>Jumlah lintasan</v>
          </cell>
          <cell r="G2550" t="str">
            <v>n</v>
          </cell>
          <cell r="H2550">
            <v>6</v>
          </cell>
          <cell r="I2550" t="str">
            <v>lintasan</v>
          </cell>
        </row>
        <row r="2551">
          <cell r="C2551" t="str">
            <v>Faktor efisiensi alat</v>
          </cell>
          <cell r="G2551" t="str">
            <v>Fa</v>
          </cell>
          <cell r="H2551">
            <v>0.83</v>
          </cell>
          <cell r="I2551" t="str">
            <v>-</v>
          </cell>
        </row>
        <row r="2553">
          <cell r="C2553" t="str">
            <v>Kapasitas Prod./Jam   =</v>
          </cell>
          <cell r="D2553" t="str">
            <v>(v x 1000) x b x t x Fa</v>
          </cell>
          <cell r="G2553" t="str">
            <v>Q4</v>
          </cell>
          <cell r="H2553">
            <v>298.8</v>
          </cell>
          <cell r="I2553" t="str">
            <v>M3</v>
          </cell>
        </row>
        <row r="2554">
          <cell r="D2554" t="str">
            <v>n</v>
          </cell>
        </row>
        <row r="2556">
          <cell r="C2556" t="str">
            <v>Koefisien Alat / M3</v>
          </cell>
          <cell r="D2556" t="str">
            <v xml:space="preserve"> =  1  :  Q4</v>
          </cell>
          <cell r="G2556" t="str">
            <v>(E19)</v>
          </cell>
          <cell r="H2556">
            <v>3.3467202141900937E-3</v>
          </cell>
          <cell r="I2556" t="str">
            <v>Jam</v>
          </cell>
        </row>
        <row r="2570">
          <cell r="A2570" t="str">
            <v>2.f.</v>
          </cell>
          <cell r="C2570" t="str">
            <v>ALAT  BANTU</v>
          </cell>
        </row>
        <row r="2571">
          <cell r="C2571" t="str">
            <v>Diperlukan alat-alat bantu kecil</v>
          </cell>
          <cell r="J2571" t="str">
            <v>Lump Sump</v>
          </cell>
        </row>
        <row r="2572">
          <cell r="C2572" t="str">
            <v xml:space="preserve">- Sekop    </v>
          </cell>
          <cell r="D2572" t="str">
            <v>= 2 buah</v>
          </cell>
        </row>
        <row r="2573">
          <cell r="C2573" t="str">
            <v>- Palu besar</v>
          </cell>
          <cell r="D2573" t="str">
            <v>= 1 buah</v>
          </cell>
        </row>
        <row r="2574">
          <cell r="C2574" t="str">
            <v>- Kereta dorong</v>
          </cell>
          <cell r="D2574" t="str">
            <v>= 6 buah</v>
          </cell>
        </row>
        <row r="2576">
          <cell r="J2576" t="str">
            <v>Berlanjut ke halaman berikut</v>
          </cell>
        </row>
        <row r="2577">
          <cell r="A2577" t="str">
            <v>ITEM PEMBAYARAN NO.</v>
          </cell>
          <cell r="D2577" t="str">
            <v>:  3.2 (4)</v>
          </cell>
          <cell r="J2577">
            <v>0</v>
          </cell>
        </row>
        <row r="2578">
          <cell r="A2578" t="str">
            <v>JENIS PEKERJAAN</v>
          </cell>
          <cell r="D2578" t="str">
            <v xml:space="preserve">:  Timbunan Batu dengan Manual </v>
          </cell>
        </row>
        <row r="2579">
          <cell r="A2579" t="str">
            <v>SATUAN PEMBAYARAN</v>
          </cell>
          <cell r="D2579" t="str">
            <v>:  M3</v>
          </cell>
          <cell r="E2579">
            <v>0</v>
          </cell>
          <cell r="H2579" t="str">
            <v xml:space="preserve">         URAIAN ANALISA HARGA SATUAN</v>
          </cell>
        </row>
        <row r="2580">
          <cell r="J2580" t="str">
            <v>Lanjutan</v>
          </cell>
        </row>
        <row r="2582">
          <cell r="A2582" t="str">
            <v>No.</v>
          </cell>
          <cell r="C2582" t="str">
            <v>U R A I A N</v>
          </cell>
          <cell r="G2582" t="str">
            <v>KODE</v>
          </cell>
          <cell r="H2582" t="str">
            <v>KOEF.</v>
          </cell>
          <cell r="I2582" t="str">
            <v>SATUAN</v>
          </cell>
          <cell r="J2582" t="str">
            <v>KETERANGAN</v>
          </cell>
        </row>
        <row r="2585">
          <cell r="A2585" t="str">
            <v xml:space="preserve">   3.</v>
          </cell>
          <cell r="C2585" t="str">
            <v>TENAGA</v>
          </cell>
        </row>
        <row r="2586">
          <cell r="C2586" t="str">
            <v>Produksi menentukan : DUMP TRUCK</v>
          </cell>
          <cell r="G2586" t="str">
            <v>Q1</v>
          </cell>
          <cell r="H2586">
            <v>54.217741935483872</v>
          </cell>
          <cell r="I2586" t="str">
            <v>M3/Jam</v>
          </cell>
        </row>
        <row r="2587">
          <cell r="C2587" t="str">
            <v>Produksi Timbunan / hari  =  Tk x Q1</v>
          </cell>
          <cell r="G2587" t="str">
            <v>Qt</v>
          </cell>
          <cell r="H2587">
            <v>379.52419354838707</v>
          </cell>
          <cell r="I2587" t="str">
            <v>M3</v>
          </cell>
        </row>
        <row r="2588">
          <cell r="C2588" t="str">
            <v>Kebutuhan tenaga :</v>
          </cell>
        </row>
        <row r="2589">
          <cell r="D2589" t="str">
            <v>- Pekerja</v>
          </cell>
          <cell r="G2589" t="str">
            <v>P</v>
          </cell>
          <cell r="H2589">
            <v>8</v>
          </cell>
          <cell r="I2589" t="str">
            <v>orang</v>
          </cell>
        </row>
        <row r="2590">
          <cell r="D2590" t="str">
            <v>- Mandor</v>
          </cell>
          <cell r="G2590" t="str">
            <v>M</v>
          </cell>
          <cell r="H2590">
            <v>1</v>
          </cell>
          <cell r="I2590" t="str">
            <v>orang</v>
          </cell>
        </row>
        <row r="2593">
          <cell r="C2593" t="str">
            <v>Koefisien tenaga / M3   :</v>
          </cell>
        </row>
        <row r="2594">
          <cell r="D2594" t="str">
            <v>- Pekerja</v>
          </cell>
          <cell r="E2594" t="str">
            <v>= (Tk x P) : Qt</v>
          </cell>
          <cell r="G2594" t="str">
            <v>(L01)</v>
          </cell>
          <cell r="H2594">
            <v>0.14755317566562548</v>
          </cell>
          <cell r="I2594" t="str">
            <v>Jam</v>
          </cell>
        </row>
        <row r="2595">
          <cell r="D2595" t="str">
            <v>- Mandor</v>
          </cell>
          <cell r="E2595" t="str">
            <v>= (Tk x M) : Qt</v>
          </cell>
          <cell r="G2595" t="str">
            <v>(L02)</v>
          </cell>
          <cell r="H2595">
            <v>1.8444146958203185E-2</v>
          </cell>
          <cell r="I2595" t="str">
            <v>Jam</v>
          </cell>
        </row>
        <row r="2598">
          <cell r="A2598" t="str">
            <v>4.</v>
          </cell>
          <cell r="C2598" t="str">
            <v>HARGA DASAR SATUAN UPAH, BAHAN DAN ALAT</v>
          </cell>
        </row>
        <row r="2599">
          <cell r="C2599" t="str">
            <v>Lihat lampiran.</v>
          </cell>
        </row>
        <row r="2602">
          <cell r="A2602" t="str">
            <v>5.</v>
          </cell>
          <cell r="C2602" t="str">
            <v>ANALISA HARGA SATUAN PEKERJAAN</v>
          </cell>
        </row>
        <row r="2603">
          <cell r="C2603" t="str">
            <v>Lihat perhitungan dalam FORMULIR STANDAR UNTUK</v>
          </cell>
        </row>
        <row r="2604">
          <cell r="C2604" t="str">
            <v>PEREKEMAN ANALISA MASING-MASING HARGA</v>
          </cell>
        </row>
        <row r="2605">
          <cell r="C2605" t="str">
            <v>SATUAN.</v>
          </cell>
        </row>
        <row r="2606">
          <cell r="C2606" t="str">
            <v>Didapat Harga Satuan Pekerjaan :</v>
          </cell>
        </row>
        <row r="2608">
          <cell r="C2608" t="str">
            <v xml:space="preserve">Rp.  </v>
          </cell>
          <cell r="D2608">
            <v>162398.24383290968</v>
          </cell>
          <cell r="E2608" t="str">
            <v xml:space="preserve"> / M3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>
            <v>0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>
            <v>0</v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>
            <v>0</v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>
            <v>0</v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>
            <v>0</v>
          </cell>
          <cell r="C919">
            <v>0</v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>
            <v>0</v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>
            <v>0</v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>
            <v>0</v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5"/>
    </sheetNames>
    <sheetDataSet>
      <sheetData sheetId="0">
        <row r="1">
          <cell r="A1" t="str">
            <v>ITEM PEMBAYARAN NO.</v>
          </cell>
          <cell r="D1" t="str">
            <v>:  5.1 (1)</v>
          </cell>
          <cell r="J1" t="str">
            <v>Analisa EI-511</v>
          </cell>
          <cell r="T1" t="str">
            <v>Analisa EI-511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 xml:space="preserve">:  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 xml:space="preserve">:  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 xml:space="preserve">:  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5.1 (1)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</v>
          </cell>
          <cell r="T13" t="str">
            <v>:</v>
          </cell>
          <cell r="U13">
            <v>304732.36582799954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>
            <v>7.251312267724303E-3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>Wheel Loader mencampur dan memuat Agregat ke</v>
          </cell>
        </row>
        <row r="21"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</row>
        <row r="23">
          <cell r="C23" t="str">
            <v>pekerjaan dan dihampar dengan Motor Grader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C25" t="str">
            <v>Truck sebelum dipadatkan dengan Tandem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Roller dan Pneumatic Tire Roller</v>
          </cell>
        </row>
        <row r="27">
          <cell r="A27">
            <v>4</v>
          </cell>
          <cell r="C27" t="str">
            <v>Selama pemadatan,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</row>
        <row r="32">
          <cell r="A32" t="str">
            <v xml:space="preserve">   1.</v>
          </cell>
          <cell r="C32" t="str">
            <v>BAHAN</v>
          </cell>
          <cell r="L32" t="str">
            <v>1.</v>
          </cell>
          <cell r="N32" t="str">
            <v>Agregat Kasar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6">
          <cell r="A36" t="str">
            <v xml:space="preserve">   2.</v>
          </cell>
          <cell r="C36" t="str">
            <v>ALAT</v>
          </cell>
        </row>
        <row r="37">
          <cell r="A37" t="str">
            <v xml:space="preserve">   2.a.</v>
          </cell>
          <cell r="C37" t="str">
            <v>WHEEL LOADER</v>
          </cell>
          <cell r="G37" t="str">
            <v>(E15)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Faktor bucket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C40" t="str">
            <v>Faktor Efisiensi alat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</row>
        <row r="41">
          <cell r="C41" t="str">
            <v>Waktu Siklus :</v>
          </cell>
          <cell r="G41" t="str">
            <v>Ts1</v>
          </cell>
          <cell r="L41" t="str">
            <v>1.</v>
          </cell>
          <cell r="N41" t="str">
            <v>Wheel Loader</v>
          </cell>
          <cell r="O41" t="str">
            <v>(E15)</v>
          </cell>
          <cell r="P41" t="str">
            <v>jam</v>
          </cell>
          <cell r="Q41">
            <v>3.5698348951360995E-2</v>
          </cell>
          <cell r="R41">
            <v>163808.13869490434</v>
          </cell>
          <cell r="U41">
            <v>5847.680096203635</v>
          </cell>
        </row>
        <row r="42">
          <cell r="C42" t="str">
            <v>- Mencampur</v>
          </cell>
          <cell r="G42" t="str">
            <v>T1</v>
          </cell>
          <cell r="H42">
            <v>1.5</v>
          </cell>
          <cell r="I42" t="str">
            <v>menit</v>
          </cell>
          <cell r="L42" t="str">
            <v>2.</v>
          </cell>
          <cell r="N42" t="str">
            <v>Dump Truck</v>
          </cell>
          <cell r="O42" t="str">
            <v>(E09)</v>
          </cell>
          <cell r="P42" t="str">
            <v>jam</v>
          </cell>
          <cell r="Q42">
            <v>0.14542063837680036</v>
          </cell>
          <cell r="R42">
            <v>70230.073977639215</v>
          </cell>
          <cell r="U42">
            <v>10212.90219107821</v>
          </cell>
        </row>
        <row r="43"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3.</v>
          </cell>
          <cell r="N43" t="str">
            <v>Motor Grader</v>
          </cell>
          <cell r="O43" t="str">
            <v>(E13)</v>
          </cell>
          <cell r="P43" t="str">
            <v>jam</v>
          </cell>
          <cell r="Q43">
            <v>1.1713520749665328E-2</v>
          </cell>
          <cell r="R43">
            <v>201666.62574070093</v>
          </cell>
          <cell r="U43">
            <v>2362.2262051286921</v>
          </cell>
        </row>
        <row r="44">
          <cell r="G44" t="str">
            <v>Ts1</v>
          </cell>
          <cell r="H44">
            <v>2</v>
          </cell>
          <cell r="I44" t="str">
            <v>menit</v>
          </cell>
          <cell r="L44" t="str">
            <v>4.</v>
          </cell>
          <cell r="N44" t="str">
            <v>Vibratory Roller</v>
          </cell>
          <cell r="O44" t="str">
            <v>(E19)</v>
          </cell>
          <cell r="P44" t="str">
            <v>jam</v>
          </cell>
          <cell r="Q44">
            <v>1.7849174475680501E-2</v>
          </cell>
          <cell r="R44">
            <v>234734.82748629327</v>
          </cell>
          <cell r="U44">
            <v>4189.8228913216117</v>
          </cell>
        </row>
        <row r="45">
          <cell r="L45" t="str">
            <v>5.</v>
          </cell>
          <cell r="N45" t="str">
            <v>P. Tyre Roller</v>
          </cell>
          <cell r="O45" t="str">
            <v>(E18)</v>
          </cell>
          <cell r="P45" t="str">
            <v>jam</v>
          </cell>
          <cell r="Q45">
            <v>4.2838018741633201E-3</v>
          </cell>
          <cell r="R45">
            <v>113384.24751021285</v>
          </cell>
          <cell r="U45">
            <v>485.71565198484757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28.012500000000003</v>
          </cell>
          <cell r="I46" t="str">
            <v>M3</v>
          </cell>
          <cell r="L46" t="str">
            <v>6.</v>
          </cell>
          <cell r="N46" t="str">
            <v>Water Tanker</v>
          </cell>
          <cell r="O46" t="str">
            <v>(E23)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D47" t="str">
            <v>Fk x Ts1</v>
          </cell>
          <cell r="L47" t="str">
            <v>7.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3.5698348951360995E-2</v>
          </cell>
          <cell r="I48" t="str">
            <v>jam</v>
          </cell>
        </row>
        <row r="49">
          <cell r="Q49" t="str">
            <v xml:space="preserve">JUMLAH HARGA PERALATAN   </v>
          </cell>
          <cell r="U49">
            <v>24586.430098557481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</row>
        <row r="51"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D.</v>
          </cell>
          <cell r="N51" t="str">
            <v>JUMLAH HARGA TENAGA, BAHAN DAN PERALATAN  ( A + B + C )</v>
          </cell>
          <cell r="U51">
            <v>277029.42347999959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E.</v>
          </cell>
          <cell r="N52" t="str">
            <v>OVERHEAD &amp; PROFIT</v>
          </cell>
          <cell r="P52">
            <v>10</v>
          </cell>
          <cell r="Q52" t="str">
            <v>%  x  D</v>
          </cell>
          <cell r="U52">
            <v>27702.94234799996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F.</v>
          </cell>
          <cell r="N53" t="str">
            <v>HARGA SATUAN PEKERJAAN  ( D + E )</v>
          </cell>
          <cell r="U53">
            <v>304732.36582799954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Note: 1</v>
          </cell>
          <cell r="N54" t="str">
            <v>SATUAN dapat berdasarkan atas jam operasi untuk Tenaga Kerja dan Peralatan, volume dan/atau ukuran</v>
          </cell>
        </row>
        <row r="55">
          <cell r="C55" t="str">
            <v>Waktu Siklus  :  - Waktu memuat = V : Q1 x 60</v>
          </cell>
          <cell r="G55" t="str">
            <v>T1</v>
          </cell>
          <cell r="H55">
            <v>12.851405622489958</v>
          </cell>
          <cell r="I55" t="str">
            <v>menit</v>
          </cell>
          <cell r="N55" t="str">
            <v>berat untuk bahan-bahan.</v>
          </cell>
        </row>
        <row r="56">
          <cell r="C56" t="str">
            <v>- Waktu tempuh isi  =  (L : v1) x 60 menit</v>
          </cell>
          <cell r="G56" t="str">
            <v>T2</v>
          </cell>
          <cell r="H56">
            <v>11.633333333333333</v>
          </cell>
          <cell r="I56" t="str">
            <v>menit</v>
          </cell>
          <cell r="L56">
            <v>2</v>
          </cell>
          <cell r="N56" t="str">
            <v>Kuantitas satuan adalah kuantitas setiap komponen untuk menyelesaikan satu satuan pekerjaan dari nomor</v>
          </cell>
        </row>
        <row r="57">
          <cell r="C57" t="str">
            <v>- Waktu tempuh kosong  =  (L : v2) x 60 menit</v>
          </cell>
          <cell r="G57" t="str">
            <v>T3</v>
          </cell>
          <cell r="H57">
            <v>8.7249999999999996</v>
          </cell>
          <cell r="I57" t="str">
            <v>menit</v>
          </cell>
          <cell r="N57" t="str">
            <v>mata pembayaran.</v>
          </cell>
        </row>
        <row r="58">
          <cell r="C58" t="str">
            <v>- Dump dan lain-lain</v>
          </cell>
          <cell r="G58" t="str">
            <v>T4</v>
          </cell>
          <cell r="H58">
            <v>3</v>
          </cell>
          <cell r="I58" t="str">
            <v>menit</v>
          </cell>
          <cell r="L58">
            <v>3</v>
          </cell>
          <cell r="N58" t="str">
            <v>Biaya satuan untuk peralatan sudah termasuk bahan bakar, bahan habis dipakai dan operator.</v>
          </cell>
        </row>
        <row r="59">
          <cell r="G59" t="str">
            <v>Ts2</v>
          </cell>
          <cell r="H59">
            <v>36.20973895582329</v>
          </cell>
          <cell r="I59" t="str">
            <v>menit</v>
          </cell>
          <cell r="L59">
            <v>4</v>
          </cell>
          <cell r="N59" t="str">
            <v>Biaya satuan sudah termasuk pengeluaran untuk seluruh pajak yang berkaitan (tetapi tidak termasuk PPN</v>
          </cell>
        </row>
        <row r="60">
          <cell r="N60" t="str">
            <v>yang dibayar dari kontrak) dan biaya-biaya lainnya.</v>
          </cell>
        </row>
        <row r="61">
          <cell r="J61" t="str">
            <v>Berlanjut ke hal. berikut</v>
          </cell>
        </row>
        <row r="62">
          <cell r="A62" t="str">
            <v>ITEM PEMBAYARAN NO.</v>
          </cell>
          <cell r="D62" t="str">
            <v>:  5.1 (1)</v>
          </cell>
          <cell r="J62" t="str">
            <v>Analisa EI-511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0.14542063837680036</v>
          </cell>
          <cell r="I72" t="str">
            <v>jam</v>
          </cell>
        </row>
        <row r="74">
          <cell r="A74" t="str">
            <v xml:space="preserve">   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KM/jam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 xml:space="preserve"> 3 x pp</v>
          </cell>
        </row>
        <row r="80">
          <cell r="C80" t="str">
            <v>Waktu Siklus :</v>
          </cell>
          <cell r="G80" t="str">
            <v>Ts3</v>
          </cell>
        </row>
        <row r="81">
          <cell r="C81" t="str">
            <v>- Perataan 1 lintasan  =  Lh : (v x 1000) x 60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 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 1  : 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 xml:space="preserve">   2.d.</v>
          </cell>
          <cell r="C89" t="str">
            <v>VIBRATORY ROLLER</v>
          </cell>
          <cell r="G89" t="str">
            <v>(E19)</v>
          </cell>
        </row>
        <row r="90">
          <cell r="C90" t="str">
            <v>Kecepatan rata-rata alat</v>
          </cell>
          <cell r="G90" t="str">
            <v>v</v>
          </cell>
          <cell r="H90">
            <v>3</v>
          </cell>
          <cell r="I90" t="str">
            <v>KM/jam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 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 1  :  Q4</v>
          </cell>
          <cell r="G97" t="str">
            <v>(E19)</v>
          </cell>
          <cell r="H97">
            <v>1.7849174475680501E-2</v>
          </cell>
          <cell r="I97" t="str">
            <v>jam</v>
          </cell>
        </row>
        <row r="99">
          <cell r="A99" t="str">
            <v xml:space="preserve">   2.e.</v>
          </cell>
          <cell r="C99" t="str">
            <v>PNEUMATIC TIRE ROLLER</v>
          </cell>
          <cell r="G99" t="str">
            <v>(E18)</v>
          </cell>
        </row>
        <row r="100">
          <cell r="C100" t="str">
            <v>Kecepatan rata-rata alat</v>
          </cell>
          <cell r="G100" t="str">
            <v>v</v>
          </cell>
          <cell r="H100">
            <v>5</v>
          </cell>
          <cell r="I100" t="str">
            <v>KM/jam</v>
          </cell>
        </row>
        <row r="101">
          <cell r="C101" t="str">
            <v>Lebar efektif pemadatan</v>
          </cell>
          <cell r="G101" t="str">
            <v>b</v>
          </cell>
          <cell r="H101">
            <v>1.5</v>
          </cell>
          <cell r="I101" t="str">
            <v>M</v>
          </cell>
        </row>
        <row r="102">
          <cell r="C102" t="str">
            <v>Jumlah lintasan</v>
          </cell>
          <cell r="G102" t="str">
            <v>n</v>
          </cell>
          <cell r="H102">
            <v>4</v>
          </cell>
          <cell r="I102" t="str">
            <v>lintasan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 Prod. / jam =</v>
          </cell>
          <cell r="D105" t="str">
            <v>(v x 1000) x b x t x Fa</v>
          </cell>
          <cell r="G105" t="str">
            <v>Q5</v>
          </cell>
          <cell r="H105">
            <v>233.4375</v>
          </cell>
          <cell r="I105" t="str">
            <v>M3</v>
          </cell>
        </row>
        <row r="106">
          <cell r="D106" t="str">
            <v>n</v>
          </cell>
        </row>
        <row r="107">
          <cell r="C107" t="str">
            <v>Koefisien Alat / M3</v>
          </cell>
          <cell r="D107" t="str">
            <v xml:space="preserve"> =  1  :  Q5</v>
          </cell>
          <cell r="G107" t="str">
            <v>(E18)</v>
          </cell>
          <cell r="H107">
            <v>4.2838018741633201E-3</v>
          </cell>
          <cell r="I107" t="str">
            <v>jam</v>
          </cell>
        </row>
        <row r="109">
          <cell r="A109" t="str">
            <v xml:space="preserve">   2.f.</v>
          </cell>
          <cell r="C109" t="str">
            <v>WATER TANK TRUCK</v>
          </cell>
          <cell r="G109" t="str">
            <v>(E23)</v>
          </cell>
        </row>
        <row r="110">
          <cell r="C110" t="str">
            <v>Volume tanki air</v>
          </cell>
          <cell r="G110" t="str">
            <v>V</v>
          </cell>
          <cell r="H110">
            <v>4</v>
          </cell>
          <cell r="I110" t="str">
            <v>M3</v>
          </cell>
        </row>
        <row r="111">
          <cell r="C111" t="str">
            <v>Kebutuhan air / M3 agregat padat</v>
          </cell>
          <cell r="G111" t="str">
            <v>Wc</v>
          </cell>
          <cell r="H111">
            <v>7.0000000000000007E-2</v>
          </cell>
          <cell r="I111" t="str">
            <v>M3</v>
          </cell>
        </row>
        <row r="112">
          <cell r="C112" t="str">
            <v>Pengisian tanki / jam</v>
          </cell>
          <cell r="G112" t="str">
            <v>n</v>
          </cell>
          <cell r="H112">
            <v>1</v>
          </cell>
          <cell r="I112" t="str">
            <v>kali</v>
          </cell>
        </row>
        <row r="113">
          <cell r="C113" t="str">
            <v>Faktor Efisiensi alat</v>
          </cell>
          <cell r="G113" t="str">
            <v>Fa</v>
          </cell>
          <cell r="H113">
            <v>0.83</v>
          </cell>
          <cell r="I113" t="str">
            <v>-</v>
          </cell>
        </row>
        <row r="115">
          <cell r="C115" t="str">
            <v>Kap. Prod. / jam =</v>
          </cell>
          <cell r="D115" t="str">
            <v>V x n x Fa</v>
          </cell>
          <cell r="G115" t="str">
            <v>Q6</v>
          </cell>
          <cell r="H115">
            <v>47.428571428571423</v>
          </cell>
          <cell r="I115" t="str">
            <v>M3</v>
          </cell>
        </row>
        <row r="116">
          <cell r="D116" t="str">
            <v>Wc</v>
          </cell>
        </row>
        <row r="117">
          <cell r="C117" t="str">
            <v>Koefisien Alat / M3</v>
          </cell>
          <cell r="D117" t="str">
            <v xml:space="preserve"> =  1  :  Q6</v>
          </cell>
          <cell r="G117" t="str">
            <v>(E23)</v>
          </cell>
          <cell r="H117">
            <v>2.1084337349397592E-2</v>
          </cell>
          <cell r="I117" t="str">
            <v>jam</v>
          </cell>
        </row>
        <row r="120">
          <cell r="J120" t="str">
            <v>Berlanjut ke hal. berikut</v>
          </cell>
        </row>
        <row r="121">
          <cell r="A121" t="str">
            <v>ITEM PEMBAYARAN NO.</v>
          </cell>
          <cell r="D121" t="str">
            <v>:  5.1 (1)</v>
          </cell>
          <cell r="J121" t="str">
            <v>Analisa EI-511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2.g.</v>
          </cell>
          <cell r="C129" t="str">
            <v>ALAT BANTU</v>
          </cell>
          <cell r="J129" t="str">
            <v xml:space="preserve"> Lump Sum</v>
          </cell>
        </row>
        <row r="130">
          <cell r="C130" t="str">
            <v>Diperlukan   :</v>
          </cell>
        </row>
        <row r="131">
          <cell r="C131" t="str">
            <v>- Kereta dorong</v>
          </cell>
          <cell r="D131" t="str">
            <v>=  2  buah.</v>
          </cell>
        </row>
        <row r="132">
          <cell r="C132" t="str">
            <v>- Sekop</v>
          </cell>
          <cell r="D132" t="str">
            <v>=  3  buah.</v>
          </cell>
        </row>
        <row r="133">
          <cell r="C133" t="str">
            <v>- Garpu</v>
          </cell>
          <cell r="D133" t="str">
            <v>=  2  buah.</v>
          </cell>
        </row>
        <row r="135">
          <cell r="A135" t="str">
            <v xml:space="preserve">   3.</v>
          </cell>
          <cell r="C135" t="str">
            <v>TENAGA</v>
          </cell>
        </row>
        <row r="136">
          <cell r="C136" t="str">
            <v>Produksi menentukan : WHEEL LOADER</v>
          </cell>
          <cell r="G136" t="str">
            <v>Q1</v>
          </cell>
          <cell r="H136">
            <v>28.012500000000003</v>
          </cell>
          <cell r="I136" t="str">
            <v>M3/jam</v>
          </cell>
        </row>
        <row r="137">
          <cell r="C137" t="str">
            <v>Produksi agregat / hari  =  Tk x Q1</v>
          </cell>
          <cell r="G137" t="str">
            <v>Qt</v>
          </cell>
          <cell r="H137">
            <v>196.08750000000003</v>
          </cell>
          <cell r="I137" t="str">
            <v>M3</v>
          </cell>
        </row>
        <row r="138">
          <cell r="C138" t="str">
            <v>Kebutuhan tenaga :</v>
          </cell>
        </row>
        <row r="139">
          <cell r="D139" t="str">
            <v>- Pekerja</v>
          </cell>
          <cell r="G139" t="str">
            <v>P</v>
          </cell>
          <cell r="H139">
            <v>7</v>
          </cell>
          <cell r="I139" t="str">
            <v>orang</v>
          </cell>
        </row>
        <row r="140">
          <cell r="D140" t="str">
            <v>- Mandor</v>
          </cell>
          <cell r="G140" t="str">
            <v>M</v>
          </cell>
          <cell r="H140">
            <v>1</v>
          </cell>
          <cell r="I140" t="str">
            <v>orang</v>
          </cell>
        </row>
        <row r="142">
          <cell r="C142" t="str">
            <v>Koefisien tenaga / M3   :</v>
          </cell>
        </row>
        <row r="143">
          <cell r="D143" t="str">
            <v>- Pekerja</v>
          </cell>
          <cell r="E143" t="str">
            <v>= (Tk x P) : Qt</v>
          </cell>
          <cell r="G143" t="str">
            <v>(L01)</v>
          </cell>
          <cell r="H143">
            <v>0.24988844265952695</v>
          </cell>
          <cell r="I143" t="str">
            <v>jam</v>
          </cell>
        </row>
        <row r="144">
          <cell r="D144" t="str">
            <v>- Mandor</v>
          </cell>
          <cell r="E144" t="str">
            <v>= (Tk x M) : Qt</v>
          </cell>
          <cell r="G144" t="str">
            <v>(L03)</v>
          </cell>
          <cell r="H144">
            <v>3.5698348951360995E-2</v>
          </cell>
          <cell r="I144" t="str">
            <v>jam</v>
          </cell>
        </row>
        <row r="146">
          <cell r="A146" t="str">
            <v>4.</v>
          </cell>
          <cell r="C146" t="str">
            <v>HARGA DASAR SATUAN UPAH, BAHAN DAN ALAT</v>
          </cell>
        </row>
        <row r="147">
          <cell r="C147" t="str">
            <v>Lihat lampiran.</v>
          </cell>
        </row>
        <row r="149">
          <cell r="A149" t="str">
            <v>5.</v>
          </cell>
          <cell r="C149" t="str">
            <v>ANALISA HARGA SATUAN PEKERJAAN</v>
          </cell>
        </row>
        <row r="150">
          <cell r="C150" t="str">
            <v>Lihat perhitungan dalam FORMULIR STANDAR UNTUK</v>
          </cell>
        </row>
        <row r="151">
          <cell r="C151" t="str">
            <v>PEREKAMAN ANALISA MASING-MASING HARGA</v>
          </cell>
        </row>
        <row r="152">
          <cell r="C152" t="str">
            <v>SATUAN.</v>
          </cell>
        </row>
        <row r="153">
          <cell r="C153" t="str">
            <v>Didapat Harga Satuan Pekerjaan :</v>
          </cell>
        </row>
        <row r="155">
          <cell r="C155" t="str">
            <v xml:space="preserve">Rp.  </v>
          </cell>
          <cell r="D155">
            <v>304732.36582799954</v>
          </cell>
          <cell r="E155" t="str">
            <v xml:space="preserve"> / M3.</v>
          </cell>
        </row>
        <row r="158">
          <cell r="A158" t="str">
            <v>6.</v>
          </cell>
          <cell r="C158" t="str">
            <v>WAKTU PELAKSANAAN YANG DIPERLUKAN</v>
          </cell>
        </row>
        <row r="159">
          <cell r="C159" t="str">
            <v>Masa Pelaksanaan :</v>
          </cell>
          <cell r="D159" t="str">
            <v>. . . . . . . . . . . .</v>
          </cell>
          <cell r="E159" t="str">
            <v>bulan</v>
          </cell>
        </row>
        <row r="161">
          <cell r="A161" t="str">
            <v>7.</v>
          </cell>
          <cell r="C161" t="str">
            <v>VOLUME PEKERJAAN YANG DIPERLUKAN</v>
          </cell>
        </row>
        <row r="162">
          <cell r="C162" t="str">
            <v>Volume pekerjaan  :</v>
          </cell>
          <cell r="D162">
            <v>1</v>
          </cell>
          <cell r="E162" t="str">
            <v>M3</v>
          </cell>
        </row>
        <row r="180">
          <cell r="A180" t="str">
            <v>ITEM PEMBAYARAN NO.</v>
          </cell>
          <cell r="D180" t="str">
            <v>:  5.1 (2)</v>
          </cell>
          <cell r="J180" t="str">
            <v>Analisa EI-512</v>
          </cell>
          <cell r="T180" t="str">
            <v>Analisa EI-512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H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 xml:space="preserve">:  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 xml:space="preserve">:  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 xml:space="preserve">:  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 xml:space="preserve">:  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5.1 (2)</v>
          </cell>
          <cell r="R191" t="str">
            <v>PERKIRAAN VOL. PEK.</v>
          </cell>
          <cell r="T191" t="str">
            <v>:</v>
          </cell>
          <cell r="U191">
            <v>1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</v>
          </cell>
          <cell r="T192" t="str">
            <v>:</v>
          </cell>
          <cell r="U192">
            <v>339061.22823589185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>
            <v>8.0681907126475844E-3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Proporsi Campuran :</v>
          </cell>
          <cell r="D196" t="str">
            <v>- Agregat Kasar</v>
          </cell>
          <cell r="G196" t="str">
            <v>Ak</v>
          </cell>
          <cell r="H196">
            <v>35</v>
          </cell>
          <cell r="I196" t="str">
            <v>%</v>
          </cell>
          <cell r="J196" t="str">
            <v xml:space="preserve"> Gradasi harus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D197" t="str">
            <v>- Agregat Halus</v>
          </cell>
          <cell r="G197" t="str">
            <v>Ah</v>
          </cell>
          <cell r="H197">
            <v>20</v>
          </cell>
          <cell r="I197" t="str">
            <v>%</v>
          </cell>
          <cell r="J197" t="str">
            <v xml:space="preserve"> memenuhi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Sirtu</v>
          </cell>
          <cell r="G198" t="str">
            <v>St</v>
          </cell>
          <cell r="H198">
            <v>45</v>
          </cell>
          <cell r="I198" t="str">
            <v>%</v>
          </cell>
          <cell r="J198" t="str">
            <v xml:space="preserve"> Spesifikasi</v>
          </cell>
          <cell r="R198" t="str">
            <v>(Rp.)</v>
          </cell>
          <cell r="S198" t="str">
            <v>(Rp.)</v>
          </cell>
        </row>
        <row r="199">
          <cell r="A199" t="str">
            <v>II.</v>
          </cell>
          <cell r="C199" t="str">
            <v>URUTAN KERJA</v>
          </cell>
        </row>
        <row r="200">
          <cell r="A200">
            <v>1</v>
          </cell>
          <cell r="C200" t="str">
            <v>Wheel Loader mencampur dan memuat Agregat ke</v>
          </cell>
        </row>
        <row r="201">
          <cell r="C201" t="str">
            <v>dalam Dump Truck di Base Camp</v>
          </cell>
          <cell r="L201" t="str">
            <v>A.</v>
          </cell>
          <cell r="N201" t="str">
            <v>TENAGA</v>
          </cell>
        </row>
        <row r="202">
          <cell r="A202">
            <v>2</v>
          </cell>
          <cell r="C202" t="str">
            <v>Dump Truck mengangkut Agregat ke lokasi</v>
          </cell>
        </row>
        <row r="203">
          <cell r="C203" t="str">
            <v>pekerjaan dan dihampar dengan Motor Grader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A204">
            <v>3</v>
          </cell>
          <cell r="C204" t="str">
            <v>Hamparan Agregat dibasahi dengan Water Tank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C205" t="str">
            <v>Truck sebelum dipadatkan dengan Tandem</v>
          </cell>
        </row>
        <row r="206">
          <cell r="C206" t="str">
            <v>Roller dan Pneumatic Tire Roller</v>
          </cell>
        </row>
        <row r="207">
          <cell r="A207">
            <v>4</v>
          </cell>
          <cell r="C207" t="str">
            <v>Selama pemadatan,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0">
          <cell r="A210" t="str">
            <v>III.</v>
          </cell>
          <cell r="C210" t="str">
            <v>PEMAKAIAN BAHAN, ALAT DAN TENAGA</v>
          </cell>
        </row>
        <row r="211">
          <cell r="A211" t="str">
            <v xml:space="preserve">   1.</v>
          </cell>
          <cell r="C211" t="str">
            <v>BAHAN</v>
          </cell>
          <cell r="L211" t="str">
            <v>1.</v>
          </cell>
          <cell r="N211" t="str">
            <v>Agregat Kasar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C212" t="str">
            <v>- Agregat Kasar</v>
          </cell>
          <cell r="D212" t="str">
            <v>=  Ak x 1 M3 x Fk</v>
          </cell>
          <cell r="G212" t="str">
            <v>M03</v>
          </cell>
          <cell r="H212">
            <v>0.42</v>
          </cell>
          <cell r="I212" t="str">
            <v>M3</v>
          </cell>
          <cell r="L212" t="str">
            <v>2.</v>
          </cell>
          <cell r="N212" t="str">
            <v>Agregat Halus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Halus</v>
          </cell>
          <cell r="D213" t="str">
            <v>=  Ah x 1 M3 x Fk</v>
          </cell>
          <cell r="G213" t="str">
            <v>M04</v>
          </cell>
          <cell r="H213">
            <v>0.24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Sirtu</v>
          </cell>
          <cell r="D214" t="str">
            <v>=  St x 1 M3 x Fk</v>
          </cell>
          <cell r="G214" t="str">
            <v>M16</v>
          </cell>
          <cell r="H214">
            <v>0.54</v>
          </cell>
          <cell r="I214" t="str">
            <v>M3</v>
          </cell>
        </row>
        <row r="215">
          <cell r="A215" t="str">
            <v xml:space="preserve">   2.</v>
          </cell>
          <cell r="C215" t="str">
            <v>ALAT</v>
          </cell>
        </row>
        <row r="216">
          <cell r="A216" t="str">
            <v xml:space="preserve">   2.a.</v>
          </cell>
          <cell r="C216" t="str">
            <v>WHEEL LOADER</v>
          </cell>
          <cell r="G216" t="str">
            <v>(E15)</v>
          </cell>
        </row>
        <row r="217">
          <cell r="C217" t="str">
            <v>Kapasitas bucket</v>
          </cell>
          <cell r="G217" t="str">
            <v>V</v>
          </cell>
          <cell r="H217">
            <v>1.5</v>
          </cell>
          <cell r="I217" t="str">
            <v>M3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Faktor bucket</v>
          </cell>
          <cell r="G218" t="str">
            <v>Fb</v>
          </cell>
          <cell r="H218">
            <v>0.9</v>
          </cell>
          <cell r="I218" t="str">
            <v>-</v>
          </cell>
        </row>
        <row r="219">
          <cell r="C219" t="str">
            <v>Faktor Efisiensi alat</v>
          </cell>
          <cell r="G219" t="str">
            <v>Fa</v>
          </cell>
          <cell r="H219">
            <v>0.83</v>
          </cell>
          <cell r="I219" t="str">
            <v>-</v>
          </cell>
          <cell r="L219" t="str">
            <v>C.</v>
          </cell>
          <cell r="N219" t="str">
            <v>PERALATAN</v>
          </cell>
        </row>
        <row r="220">
          <cell r="C220" t="str">
            <v>Waktu Siklus :</v>
          </cell>
          <cell r="G220" t="str">
            <v>Ts1</v>
          </cell>
          <cell r="L220" t="str">
            <v>1.</v>
          </cell>
          <cell r="N220" t="str">
            <v>Wheel Loader</v>
          </cell>
          <cell r="O220" t="str">
            <v>(E15)</v>
          </cell>
          <cell r="P220" t="str">
            <v>jam</v>
          </cell>
          <cell r="Q220">
            <v>3.5698348951360995E-2</v>
          </cell>
          <cell r="R220">
            <v>163808.13869490434</v>
          </cell>
          <cell r="U220">
            <v>5847.680096203635</v>
          </cell>
        </row>
        <row r="221">
          <cell r="C221" t="str">
            <v>- Mencampur</v>
          </cell>
          <cell r="G221" t="str">
            <v>T1</v>
          </cell>
          <cell r="H221">
            <v>1.5</v>
          </cell>
          <cell r="I221" t="str">
            <v>menit</v>
          </cell>
          <cell r="L221" t="str">
            <v>2.</v>
          </cell>
          <cell r="N221" t="str">
            <v>Dump Truck</v>
          </cell>
          <cell r="O221" t="str">
            <v>(E09)</v>
          </cell>
          <cell r="P221" t="str">
            <v>jam</v>
          </cell>
          <cell r="Q221">
            <v>0.14542063837680036</v>
          </cell>
          <cell r="R221">
            <v>70230.073977639215</v>
          </cell>
          <cell r="U221">
            <v>10212.90219107821</v>
          </cell>
        </row>
        <row r="222">
          <cell r="C222" t="str">
            <v>- Memuat dan lain-lain</v>
          </cell>
          <cell r="G222" t="str">
            <v>T2</v>
          </cell>
          <cell r="H222">
            <v>0.5</v>
          </cell>
          <cell r="I222" t="str">
            <v>menit</v>
          </cell>
          <cell r="L222" t="str">
            <v>3.</v>
          </cell>
          <cell r="N222" t="str">
            <v>Motor Grader</v>
          </cell>
          <cell r="O222" t="str">
            <v>(E13)</v>
          </cell>
          <cell r="P222" t="str">
            <v>jam</v>
          </cell>
          <cell r="Q222">
            <v>1.1713520749665328E-2</v>
          </cell>
          <cell r="R222">
            <v>201666.62574070093</v>
          </cell>
          <cell r="U222">
            <v>2362.2262051286921</v>
          </cell>
        </row>
        <row r="223">
          <cell r="G223" t="str">
            <v>Ts1</v>
          </cell>
          <cell r="H223">
            <v>2</v>
          </cell>
          <cell r="I223" t="str">
            <v>menit</v>
          </cell>
          <cell r="L223" t="str">
            <v>4.</v>
          </cell>
          <cell r="N223" t="str">
            <v>Vibratory Roller</v>
          </cell>
          <cell r="O223" t="str">
            <v>(E19)</v>
          </cell>
          <cell r="P223" t="str">
            <v>jam</v>
          </cell>
          <cell r="Q223">
            <v>1.7849174475680501E-2</v>
          </cell>
          <cell r="R223">
            <v>234734.82748629327</v>
          </cell>
          <cell r="U223">
            <v>4189.8228913216117</v>
          </cell>
        </row>
        <row r="224">
          <cell r="L224" t="str">
            <v>5.</v>
          </cell>
          <cell r="N224" t="str">
            <v>P. Tyre Roller</v>
          </cell>
          <cell r="O224" t="str">
            <v>(E18)</v>
          </cell>
          <cell r="P224" t="str">
            <v>jam</v>
          </cell>
          <cell r="Q224">
            <v>4.2838018741633201E-3</v>
          </cell>
          <cell r="R224">
            <v>113384.24751021285</v>
          </cell>
          <cell r="U224">
            <v>485.71565198484757</v>
          </cell>
        </row>
        <row r="225">
          <cell r="C225" t="str">
            <v>Kap. Prod. / jam =</v>
          </cell>
          <cell r="D225" t="str">
            <v>V x Fb x Fa x 60</v>
          </cell>
          <cell r="G225" t="str">
            <v>Q1</v>
          </cell>
          <cell r="H225">
            <v>28.012500000000003</v>
          </cell>
          <cell r="I225" t="str">
            <v>M3</v>
          </cell>
          <cell r="L225" t="str">
            <v>6.</v>
          </cell>
          <cell r="N225" t="str">
            <v>Water Tanker</v>
          </cell>
          <cell r="O225" t="str">
            <v>(E23)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D226" t="str">
            <v>Fk x Ts1</v>
          </cell>
          <cell r="L226" t="str">
            <v>7.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C227" t="str">
            <v>Koefisien Alat / M3</v>
          </cell>
          <cell r="D227" t="str">
            <v xml:space="preserve"> =  1  :  Q1</v>
          </cell>
          <cell r="G227" t="str">
            <v>(E15)</v>
          </cell>
          <cell r="H227">
            <v>3.5698348951360995E-2</v>
          </cell>
          <cell r="I227" t="str">
            <v>jam</v>
          </cell>
        </row>
        <row r="228">
          <cell r="Q228" t="str">
            <v xml:space="preserve">JUMLAH HARGA PERALATAN   </v>
          </cell>
          <cell r="U228">
            <v>24586.430098557481</v>
          </cell>
        </row>
        <row r="229">
          <cell r="A229" t="str">
            <v xml:space="preserve">   2.b.</v>
          </cell>
          <cell r="C229" t="str">
            <v>DUMP TRUCK</v>
          </cell>
          <cell r="G229" t="str">
            <v>(E09)</v>
          </cell>
        </row>
        <row r="230">
          <cell r="C230" t="str">
            <v>Kapasitas bak</v>
          </cell>
          <cell r="G230" t="str">
            <v>V</v>
          </cell>
          <cell r="H230">
            <v>6</v>
          </cell>
          <cell r="I230" t="str">
            <v>M3</v>
          </cell>
          <cell r="L230" t="str">
            <v>D.</v>
          </cell>
          <cell r="N230" t="str">
            <v>JUMLAH HARGA TENAGA, BAHAN DAN PERALATAN  ( A + B + C )</v>
          </cell>
          <cell r="U230">
            <v>308237.48021444713</v>
          </cell>
        </row>
        <row r="231">
          <cell r="C231" t="str">
            <v>Faktor Efisiensi alat</v>
          </cell>
          <cell r="G231" t="str">
            <v>Fa</v>
          </cell>
          <cell r="H231">
            <v>0.83</v>
          </cell>
          <cell r="I231" t="str">
            <v>-</v>
          </cell>
          <cell r="L231" t="str">
            <v>E.</v>
          </cell>
          <cell r="N231" t="str">
            <v>OVERHEAD &amp; PROFIT</v>
          </cell>
          <cell r="P231">
            <v>10</v>
          </cell>
          <cell r="Q231" t="str">
            <v>%  x  D</v>
          </cell>
          <cell r="U231">
            <v>30823.748021444713</v>
          </cell>
        </row>
        <row r="232">
          <cell r="C232" t="str">
            <v>Kecepatan rata-rata bermuatan</v>
          </cell>
          <cell r="G232" t="str">
            <v>v1</v>
          </cell>
          <cell r="H232">
            <v>45</v>
          </cell>
          <cell r="I232" t="str">
            <v>KM/jam</v>
          </cell>
          <cell r="L232" t="str">
            <v>F.</v>
          </cell>
          <cell r="N232" t="str">
            <v>HARGA SATUAN PEKERJAAN  ( D + E )</v>
          </cell>
          <cell r="U232">
            <v>339061.22823589185</v>
          </cell>
        </row>
        <row r="233">
          <cell r="C233" t="str">
            <v>Kecepatan rata-rata kosong</v>
          </cell>
          <cell r="G233" t="str">
            <v>v2</v>
          </cell>
          <cell r="H233">
            <v>60</v>
          </cell>
          <cell r="I233" t="str">
            <v>KM/jam</v>
          </cell>
          <cell r="L233" t="str">
            <v>Note: 1</v>
          </cell>
          <cell r="N233" t="str">
            <v>SATUAN dapat berdasarkan atas jam operasi untuk Tenaga Kerja dan Peralatan, volume dan/atau ukuran</v>
          </cell>
        </row>
        <row r="234">
          <cell r="C234" t="str">
            <v>Waktu Siklus  :  - Waktu memuat = V : Q1 x 60</v>
          </cell>
          <cell r="G234" t="str">
            <v>T1</v>
          </cell>
          <cell r="H234">
            <v>12.851405622489958</v>
          </cell>
          <cell r="I234" t="str">
            <v>menit</v>
          </cell>
          <cell r="N234" t="str">
            <v>berat untuk bahan-bahan.</v>
          </cell>
        </row>
        <row r="235">
          <cell r="C235" t="str">
            <v>- Waktu tempuh isi  =  (L : v1) x 60 menit</v>
          </cell>
          <cell r="G235" t="str">
            <v>T2</v>
          </cell>
          <cell r="H235">
            <v>11.633333333333333</v>
          </cell>
          <cell r="I235" t="str">
            <v>menit</v>
          </cell>
          <cell r="L235">
            <v>2</v>
          </cell>
          <cell r="N235" t="str">
            <v>Kuantitas satuan adalah kuantitas setiap komponen untuk menyelesaikan satu satuan pekerjaan dari nomor</v>
          </cell>
        </row>
        <row r="236">
          <cell r="C236" t="str">
            <v>- Waktu tempuh kosong  =  (L : v2) x 60 menit</v>
          </cell>
          <cell r="G236" t="str">
            <v>T3</v>
          </cell>
          <cell r="H236">
            <v>8.7249999999999996</v>
          </cell>
          <cell r="I236" t="str">
            <v>menit</v>
          </cell>
          <cell r="N236" t="str">
            <v>mata pembayaran.</v>
          </cell>
        </row>
        <row r="237">
          <cell r="C237" t="str">
            <v>- Dump dan lain-lain</v>
          </cell>
          <cell r="G237" t="str">
            <v>T4</v>
          </cell>
          <cell r="H237">
            <v>3</v>
          </cell>
          <cell r="I237" t="str">
            <v>menit</v>
          </cell>
          <cell r="L237">
            <v>3</v>
          </cell>
          <cell r="N237" t="str">
            <v>Biaya satuan untuk peralatan sudah termasuk bahan bakar, bahan habis dipakai dan operator.</v>
          </cell>
        </row>
        <row r="238">
          <cell r="G238" t="str">
            <v>Ts2</v>
          </cell>
          <cell r="H238">
            <v>36.20973895582329</v>
          </cell>
          <cell r="I238" t="str">
            <v>menit</v>
          </cell>
          <cell r="L238">
            <v>4</v>
          </cell>
          <cell r="N238" t="str">
            <v>Biaya satuan sudah termasuk pengeluaran untuk seluruh pajak yang berkaitan (tetapi tidak termasuk PPN</v>
          </cell>
        </row>
        <row r="239">
          <cell r="N239" t="str">
            <v>yang dibayar dari kontrak) dan biaya-biaya lainnya.</v>
          </cell>
        </row>
        <row r="240">
          <cell r="J240" t="str">
            <v>Berlanjut ke hal. berikut</v>
          </cell>
        </row>
        <row r="241">
          <cell r="A241" t="str">
            <v>ITEM PEMBAYARAN NO.</v>
          </cell>
          <cell r="D241" t="str">
            <v>:  5.1 (2)</v>
          </cell>
          <cell r="J241" t="str">
            <v>Analisa EI-512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H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>Kap. Prod. / jam =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 1  :  Q2</v>
          </cell>
          <cell r="G251" t="str">
            <v>-</v>
          </cell>
          <cell r="H251">
            <v>0.14542063837680036</v>
          </cell>
          <cell r="I251" t="str">
            <v>jam</v>
          </cell>
        </row>
        <row r="253">
          <cell r="A253" t="str">
            <v xml:space="preserve">   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KM/jam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 xml:space="preserve"> 3 x pp</v>
          </cell>
        </row>
        <row r="259">
          <cell r="C259" t="str">
            <v>Waktu Siklus :</v>
          </cell>
          <cell r="G259" t="str">
            <v>Ts3</v>
          </cell>
        </row>
        <row r="260">
          <cell r="C260" t="str">
            <v>- Perataan 1 lintasan  =  Lh : (v x 1000) x 60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 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 1  : 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 xml:space="preserve">   2.d.</v>
          </cell>
          <cell r="C268" t="str">
            <v>VIBRATORY ROLLER</v>
          </cell>
          <cell r="G268" t="str">
            <v>(E19)</v>
          </cell>
        </row>
        <row r="269">
          <cell r="C269" t="str">
            <v>Kecepatan rata-rata alat</v>
          </cell>
          <cell r="G269" t="str">
            <v>v</v>
          </cell>
          <cell r="H269">
            <v>3</v>
          </cell>
          <cell r="I269" t="str">
            <v>KM/jam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 Prod. / 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 1  :  Q4</v>
          </cell>
          <cell r="G276" t="str">
            <v>(E19)</v>
          </cell>
          <cell r="H276">
            <v>1.7849174475680501E-2</v>
          </cell>
          <cell r="I276" t="str">
            <v>jam</v>
          </cell>
        </row>
        <row r="278">
          <cell r="A278" t="str">
            <v xml:space="preserve">   2.e.</v>
          </cell>
          <cell r="C278" t="str">
            <v>PNEUMATIC TIRE ROLLER</v>
          </cell>
          <cell r="G278" t="str">
            <v>(E18)</v>
          </cell>
        </row>
        <row r="279">
          <cell r="C279" t="str">
            <v>Kecepatan rata-rata alat</v>
          </cell>
          <cell r="G279" t="str">
            <v>v</v>
          </cell>
          <cell r="H279">
            <v>5</v>
          </cell>
          <cell r="I279" t="str">
            <v>KM/jam</v>
          </cell>
        </row>
        <row r="280">
          <cell r="C280" t="str">
            <v>Lebar efektif pemadatan</v>
          </cell>
          <cell r="G280" t="str">
            <v>b</v>
          </cell>
          <cell r="H280">
            <v>1.5</v>
          </cell>
          <cell r="I280" t="str">
            <v>M</v>
          </cell>
        </row>
        <row r="281">
          <cell r="C281" t="str">
            <v>Jumlah lintasan</v>
          </cell>
          <cell r="G281" t="str">
            <v>n</v>
          </cell>
          <cell r="H281">
            <v>4</v>
          </cell>
          <cell r="I281" t="str">
            <v>lintasan</v>
          </cell>
        </row>
        <row r="282">
          <cell r="C282" t="str">
            <v>Faktor 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4">
          <cell r="C284" t="str">
            <v>Kap. Prod. / jam =</v>
          </cell>
          <cell r="D284" t="str">
            <v>(v x 1000) x b x t x Fa</v>
          </cell>
          <cell r="G284" t="str">
            <v>Q5</v>
          </cell>
          <cell r="H284">
            <v>233.4375</v>
          </cell>
          <cell r="I284" t="str">
            <v>M3</v>
          </cell>
        </row>
        <row r="285">
          <cell r="D285" t="str">
            <v>n</v>
          </cell>
        </row>
        <row r="286">
          <cell r="C286" t="str">
            <v>Koefisien Alat / M3</v>
          </cell>
          <cell r="D286" t="str">
            <v xml:space="preserve"> =  1  :  Q5</v>
          </cell>
          <cell r="G286" t="str">
            <v>(E18)</v>
          </cell>
          <cell r="H286">
            <v>4.2838018741633201E-3</v>
          </cell>
          <cell r="I286" t="str">
            <v>jam</v>
          </cell>
        </row>
        <row r="288">
          <cell r="A288" t="str">
            <v xml:space="preserve">   2.f.</v>
          </cell>
          <cell r="C288" t="str">
            <v>WATER TANK TRUCK</v>
          </cell>
          <cell r="G288" t="str">
            <v>(E23)</v>
          </cell>
        </row>
        <row r="289">
          <cell r="C289" t="str">
            <v>Volume tanki air</v>
          </cell>
          <cell r="G289" t="str">
            <v>V</v>
          </cell>
          <cell r="H289">
            <v>4</v>
          </cell>
          <cell r="I289" t="str">
            <v>M3</v>
          </cell>
        </row>
        <row r="290">
          <cell r="C290" t="str">
            <v>Kebutuhan air / M3 agregat padat</v>
          </cell>
          <cell r="G290" t="str">
            <v>Wc</v>
          </cell>
          <cell r="H290">
            <v>7.0000000000000007E-2</v>
          </cell>
          <cell r="I290" t="str">
            <v>M3</v>
          </cell>
        </row>
        <row r="291">
          <cell r="C291" t="str">
            <v>Pengisian tanki / jam</v>
          </cell>
          <cell r="G291" t="str">
            <v>n</v>
          </cell>
          <cell r="H291">
            <v>1</v>
          </cell>
          <cell r="I291" t="str">
            <v>kali</v>
          </cell>
        </row>
        <row r="292">
          <cell r="C292" t="str">
            <v>Faktor Efisiensi alat</v>
          </cell>
          <cell r="G292" t="str">
            <v>Fa</v>
          </cell>
          <cell r="H292">
            <v>0.83</v>
          </cell>
          <cell r="I292" t="str">
            <v>-</v>
          </cell>
        </row>
        <row r="294">
          <cell r="C294" t="str">
            <v>Kap. Prod. / jam =</v>
          </cell>
          <cell r="D294" t="str">
            <v>V x n x Fa</v>
          </cell>
          <cell r="G294" t="str">
            <v>Q6</v>
          </cell>
          <cell r="H294">
            <v>47.428571428571423</v>
          </cell>
          <cell r="I294" t="str">
            <v>M3</v>
          </cell>
        </row>
        <row r="295">
          <cell r="D295" t="str">
            <v>Wc</v>
          </cell>
        </row>
        <row r="296">
          <cell r="C296" t="str">
            <v>Koefisien Alat / M3</v>
          </cell>
          <cell r="D296" t="str">
            <v xml:space="preserve"> =  1  :  Q6</v>
          </cell>
          <cell r="G296" t="str">
            <v>(E23)</v>
          </cell>
          <cell r="H296">
            <v>2.1084337349397592E-2</v>
          </cell>
          <cell r="I296" t="str">
            <v>jam</v>
          </cell>
        </row>
        <row r="299">
          <cell r="J299" t="str">
            <v>Berlanjut ke hal. berikut</v>
          </cell>
        </row>
        <row r="300">
          <cell r="A300" t="str">
            <v>ITEM PEMBAYARAN NO.</v>
          </cell>
          <cell r="D300" t="str">
            <v>:  5.1 (2)</v>
          </cell>
          <cell r="J300" t="str">
            <v>Analisa EI-512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H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2.g.</v>
          </cell>
          <cell r="C308" t="str">
            <v>ALAT BANTU</v>
          </cell>
          <cell r="J308" t="str">
            <v xml:space="preserve"> Lump Sum</v>
          </cell>
        </row>
        <row r="309">
          <cell r="C309" t="str">
            <v>Diperlukan   :</v>
          </cell>
        </row>
        <row r="310">
          <cell r="C310" t="str">
            <v>- Kereta dorong</v>
          </cell>
          <cell r="D310" t="str">
            <v>=  2  buah.</v>
          </cell>
        </row>
        <row r="311">
          <cell r="C311" t="str">
            <v>- Sekop</v>
          </cell>
          <cell r="D311" t="str">
            <v>=  3  buah.</v>
          </cell>
        </row>
        <row r="312">
          <cell r="C312" t="str">
            <v>- Garpu</v>
          </cell>
          <cell r="D312" t="str">
            <v>=  2  buah.</v>
          </cell>
        </row>
        <row r="314">
          <cell r="A314" t="str">
            <v xml:space="preserve">   3.</v>
          </cell>
          <cell r="C314" t="str">
            <v>TENAGA</v>
          </cell>
        </row>
        <row r="315">
          <cell r="C315" t="str">
            <v>Produksi menentukan : WHEEL LOADER</v>
          </cell>
          <cell r="G315" t="str">
            <v>Q1</v>
          </cell>
          <cell r="H315">
            <v>28.012500000000003</v>
          </cell>
          <cell r="I315" t="str">
            <v>M3/jam</v>
          </cell>
        </row>
        <row r="316">
          <cell r="C316" t="str">
            <v>Produksi agregat / hari  =  Tk x Q1</v>
          </cell>
          <cell r="G316" t="str">
            <v>Qt</v>
          </cell>
          <cell r="H316">
            <v>196.08750000000003</v>
          </cell>
          <cell r="I316" t="str">
            <v>M3</v>
          </cell>
        </row>
        <row r="317">
          <cell r="C317" t="str">
            <v>Kebutuhan tenaga :</v>
          </cell>
        </row>
        <row r="318">
          <cell r="D318" t="str">
            <v>- Pekerja</v>
          </cell>
          <cell r="G318" t="str">
            <v>P</v>
          </cell>
          <cell r="H318">
            <v>7</v>
          </cell>
          <cell r="I318" t="str">
            <v>orang</v>
          </cell>
        </row>
        <row r="319">
          <cell r="D319" t="str">
            <v>- Mandor</v>
          </cell>
          <cell r="G319" t="str">
            <v>M</v>
          </cell>
          <cell r="H319">
            <v>1</v>
          </cell>
          <cell r="I319" t="str">
            <v>orang</v>
          </cell>
        </row>
        <row r="321">
          <cell r="C321" t="str">
            <v>Koefisien tenaga / M3   :</v>
          </cell>
        </row>
        <row r="322">
          <cell r="D322" t="str">
            <v>- Pekerja</v>
          </cell>
          <cell r="E322" t="str">
            <v>= (Tk x P) : Qt</v>
          </cell>
          <cell r="G322" t="str">
            <v>-</v>
          </cell>
          <cell r="H322">
            <v>0.24988844265952695</v>
          </cell>
          <cell r="I322" t="str">
            <v>jam</v>
          </cell>
        </row>
        <row r="323">
          <cell r="D323" t="str">
            <v>- Mandor</v>
          </cell>
          <cell r="E323" t="str">
            <v>= (Tk x M) : Qt</v>
          </cell>
          <cell r="G323" t="str">
            <v>-</v>
          </cell>
          <cell r="H323">
            <v>3.5698348951360995E-2</v>
          </cell>
          <cell r="I323" t="str">
            <v>jam</v>
          </cell>
        </row>
        <row r="325">
          <cell r="A325" t="str">
            <v>4.</v>
          </cell>
          <cell r="C325" t="str">
            <v>HARGA DASAR SATUAN UPAH, BAHAN DAN ALAT</v>
          </cell>
        </row>
        <row r="326">
          <cell r="C326" t="str">
            <v>Lihat lampiran.</v>
          </cell>
        </row>
        <row r="328">
          <cell r="A328" t="str">
            <v>5.</v>
          </cell>
          <cell r="C328" t="str">
            <v>ANALISA HARGA SATUAN PEKERJAAN</v>
          </cell>
        </row>
        <row r="329">
          <cell r="C329" t="str">
            <v>Lihat perhitungan dalam FORMULIR STANDAR UNTUK</v>
          </cell>
        </row>
        <row r="330">
          <cell r="C330" t="str">
            <v>PEREKAMAN ANALISA MASING-MASING HARGA</v>
          </cell>
        </row>
        <row r="331">
          <cell r="C331" t="str">
            <v>SATUAN.</v>
          </cell>
        </row>
        <row r="332">
          <cell r="C332" t="str">
            <v>Didapat Harga Satuan Pekerjaan :</v>
          </cell>
        </row>
        <row r="334">
          <cell r="C334" t="str">
            <v xml:space="preserve">Rp.  </v>
          </cell>
          <cell r="D334">
            <v>339061.22823589185</v>
          </cell>
          <cell r="E334" t="str">
            <v xml:space="preserve"> / M3.</v>
          </cell>
        </row>
        <row r="337">
          <cell r="A337" t="str">
            <v>6.</v>
          </cell>
          <cell r="C337" t="str">
            <v>WAKTU PELAKSANAAN YANG DIPERLUKAN</v>
          </cell>
        </row>
        <row r="338">
          <cell r="C338" t="str">
            <v>Masa Pelaksanaan :</v>
          </cell>
          <cell r="D338" t="str">
            <v>. . . . . . . . . . . .</v>
          </cell>
          <cell r="E338" t="str">
            <v>bulan</v>
          </cell>
        </row>
        <row r="340">
          <cell r="A340" t="str">
            <v>7.</v>
          </cell>
          <cell r="C340" t="str">
            <v>VOLUME PEKERJAAN YANG DIPERLUKAN</v>
          </cell>
        </row>
        <row r="341">
          <cell r="C341" t="str">
            <v>Volume pekerjaan  :</v>
          </cell>
          <cell r="D341">
            <v>1</v>
          </cell>
          <cell r="E341" t="str">
            <v>M3</v>
          </cell>
        </row>
        <row r="359">
          <cell r="A359" t="str">
            <v>ITEM PEMBAYARAN NO.</v>
          </cell>
          <cell r="D359" t="str">
            <v>:  5.1 (3)</v>
          </cell>
          <cell r="J359" t="str">
            <v>Analisa EI-521</v>
          </cell>
          <cell r="T359" t="str">
            <v>Analisa EI-521</v>
          </cell>
        </row>
        <row r="360">
          <cell r="A360" t="str">
            <v>JENIS PEKERJAAN</v>
          </cell>
          <cell r="D360" t="str">
            <v>:  Lapis Pondasi Agregat Kelas C</v>
          </cell>
        </row>
        <row r="361">
          <cell r="A361" t="str">
            <v>SATUAN PEMBAYARAN</v>
          </cell>
          <cell r="D361" t="str">
            <v>:  M3</v>
          </cell>
          <cell r="H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 xml:space="preserve">:  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 xml:space="preserve">:  </v>
          </cell>
        </row>
        <row r="368">
          <cell r="A368">
            <v>1</v>
          </cell>
          <cell r="C368" t="str">
            <v>Menggunakan alat berat (cara mekanik)</v>
          </cell>
          <cell r="L368" t="str">
            <v>NAMA PAKET</v>
          </cell>
          <cell r="O368" t="str">
            <v xml:space="preserve">:  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 xml:space="preserve">:  </v>
          </cell>
        </row>
        <row r="370">
          <cell r="A370">
            <v>3</v>
          </cell>
          <cell r="C370" t="str">
            <v>Kondisi existing jalan : sedang</v>
          </cell>
          <cell r="L370" t="str">
            <v>ITEM PEMBAYARAN NO.</v>
          </cell>
          <cell r="O370" t="str">
            <v>:  5.1 (3)</v>
          </cell>
          <cell r="R370" t="str">
            <v>PERKIRAAN VOL. PEK.</v>
          </cell>
          <cell r="T370" t="str">
            <v>:</v>
          </cell>
          <cell r="U370">
            <v>1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Lapis Pondasi Agregat Kelas C</v>
          </cell>
          <cell r="R371" t="str">
            <v>TOTAL HARGA</v>
          </cell>
          <cell r="T371" t="str">
            <v>:</v>
          </cell>
          <cell r="U371">
            <v>252395.66</v>
          </cell>
        </row>
        <row r="372">
          <cell r="A372">
            <v>5</v>
          </cell>
          <cell r="C372" t="str">
            <v>Tebal lapis Agregat padat</v>
          </cell>
          <cell r="G372" t="str">
            <v>t</v>
          </cell>
          <cell r="H372">
            <v>0.15</v>
          </cell>
          <cell r="I372" t="str">
            <v>M</v>
          </cell>
          <cell r="L372" t="str">
            <v>SATUAN PEMBAYARAN</v>
          </cell>
          <cell r="O372" t="str">
            <v>:  M3</v>
          </cell>
          <cell r="R372" t="str">
            <v>% THD. BIAYA PROYEK</v>
          </cell>
          <cell r="T372" t="str">
            <v>:</v>
          </cell>
          <cell r="U372">
            <v>6.005925037550471E-3</v>
          </cell>
        </row>
        <row r="373">
          <cell r="A373">
            <v>6</v>
          </cell>
          <cell r="C373" t="str">
            <v>Faktor kembang material (Padat-Lepas)</v>
          </cell>
          <cell r="G373" t="str">
            <v>Fk</v>
          </cell>
          <cell r="H373">
            <v>1.35</v>
          </cell>
          <cell r="I373" t="str">
            <v>-</v>
          </cell>
        </row>
        <row r="374">
          <cell r="A374">
            <v>7</v>
          </cell>
          <cell r="C374" t="str">
            <v>Jam kerja efektif per-hari</v>
          </cell>
          <cell r="G374" t="str">
            <v>Tk</v>
          </cell>
          <cell r="H374">
            <v>7</v>
          </cell>
          <cell r="I374" t="str">
            <v>Jam</v>
          </cell>
        </row>
        <row r="375"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A376" t="str">
            <v>II.</v>
          </cell>
          <cell r="C376" t="str">
            <v>URUTAN KERJA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1</v>
          </cell>
          <cell r="C377" t="str">
            <v>Wheel Loader memuat Agregat ke dalam Dump</v>
          </cell>
          <cell r="R377" t="str">
            <v>(Rp.)</v>
          </cell>
          <cell r="S377" t="str">
            <v>(Rp.)</v>
          </cell>
        </row>
        <row r="378">
          <cell r="C378" t="str">
            <v>Tuck di Base Camp</v>
          </cell>
        </row>
        <row r="379">
          <cell r="A379">
            <v>2</v>
          </cell>
          <cell r="C379" t="str">
            <v>Dump Truck mengangkut Agregat ke lokasi</v>
          </cell>
        </row>
        <row r="380">
          <cell r="C380" t="str">
            <v>pekerjaandan dihampar dengan Motor Grader</v>
          </cell>
          <cell r="L380" t="str">
            <v>A.</v>
          </cell>
          <cell r="N380" t="str">
            <v>TENAGA</v>
          </cell>
        </row>
        <row r="381">
          <cell r="A381">
            <v>3</v>
          </cell>
          <cell r="C381" t="str">
            <v>Hamparan Agregat dibasahi dengan Water Tank</v>
          </cell>
        </row>
        <row r="382">
          <cell r="C382" t="str">
            <v>Truck sebelum dipadatkan dengan Tandem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7.0281124497991981E-2</v>
          </cell>
          <cell r="R382">
            <v>2857.14</v>
          </cell>
          <cell r="U382">
            <v>200.80301204819281</v>
          </cell>
        </row>
        <row r="383">
          <cell r="C383" t="str">
            <v>Roller dan Pneumatic  Tire Roller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1.0040160642570283E-2</v>
          </cell>
          <cell r="R383">
            <v>3214.29</v>
          </cell>
          <cell r="U383">
            <v>32.271987951807233</v>
          </cell>
        </row>
        <row r="384">
          <cell r="A384">
            <v>4</v>
          </cell>
          <cell r="C384" t="str">
            <v>Selama pemadatan sekelompok pekerja akan</v>
          </cell>
        </row>
        <row r="385">
          <cell r="C385" t="str">
            <v>merapikan tepi hamparan dan level permukaan</v>
          </cell>
        </row>
        <row r="386">
          <cell r="C386" t="str">
            <v>dengan menggunakan alat bantu</v>
          </cell>
          <cell r="Q386" t="str">
            <v xml:space="preserve">JUMLAH HARGA TENAGA   </v>
          </cell>
          <cell r="U386">
            <v>233.07500000000005</v>
          </cell>
        </row>
        <row r="388">
          <cell r="A388" t="str">
            <v>III.</v>
          </cell>
          <cell r="C388" t="str">
            <v>PEMAKAIAN BAHAN, ALAT DAN TENAGA</v>
          </cell>
          <cell r="L388" t="str">
            <v>B.</v>
          </cell>
          <cell r="N388" t="str">
            <v>BAHAN</v>
          </cell>
        </row>
        <row r="390">
          <cell r="A390" t="str">
            <v xml:space="preserve">   1.</v>
          </cell>
          <cell r="C390" t="str">
            <v>BAHAN</v>
          </cell>
          <cell r="L390" t="str">
            <v>1.</v>
          </cell>
          <cell r="N390" t="str">
            <v>Agregat Kelas C1 (M28)</v>
          </cell>
          <cell r="P390" t="str">
            <v>M3</v>
          </cell>
          <cell r="Q390">
            <v>1.35</v>
          </cell>
          <cell r="R390">
            <v>141787.08464737452</v>
          </cell>
          <cell r="U390">
            <v>191412.56427395562</v>
          </cell>
        </row>
        <row r="391">
          <cell r="C391" t="str">
            <v>Material Agregat Kelas C hasil produksi di Base Camp</v>
          </cell>
        </row>
        <row r="392">
          <cell r="C392" t="str">
            <v>Setiap 1 M3 Agregat padat diperlukan : 1 x Fk</v>
          </cell>
          <cell r="G392" t="str">
            <v>(M28)</v>
          </cell>
          <cell r="H392">
            <v>1.35</v>
          </cell>
          <cell r="I392" t="str">
            <v>M3</v>
          </cell>
          <cell r="J392" t="str">
            <v xml:space="preserve"> Agregat lepas</v>
          </cell>
        </row>
        <row r="394">
          <cell r="A394" t="str">
            <v xml:space="preserve">   2.</v>
          </cell>
          <cell r="C394" t="str">
            <v>ALAT</v>
          </cell>
        </row>
        <row r="395">
          <cell r="A395" t="str">
            <v>2.a.</v>
          </cell>
          <cell r="C395" t="str">
            <v>WHEEL LOADER</v>
          </cell>
          <cell r="G395" t="str">
            <v>(E15)</v>
          </cell>
        </row>
        <row r="396">
          <cell r="C396" t="str">
            <v>Kapasitas bucket</v>
          </cell>
          <cell r="G396" t="str">
            <v>V</v>
          </cell>
          <cell r="H396">
            <v>1.5</v>
          </cell>
          <cell r="I396" t="str">
            <v>M3</v>
          </cell>
          <cell r="Q396" t="str">
            <v xml:space="preserve">JUMLAH HARGA BAHAN   </v>
          </cell>
          <cell r="U396">
            <v>191412.56427395562</v>
          </cell>
        </row>
        <row r="397">
          <cell r="C397" t="str">
            <v>Faktor bucket</v>
          </cell>
          <cell r="G397" t="str">
            <v>Fb</v>
          </cell>
          <cell r="H397">
            <v>0.9</v>
          </cell>
          <cell r="I397" t="str">
            <v>-</v>
          </cell>
          <cell r="J397" t="str">
            <v>Pemuatan ringan</v>
          </cell>
        </row>
        <row r="398">
          <cell r="C398" t="str">
            <v>Faktor Efisiensi alat</v>
          </cell>
          <cell r="G398" t="str">
            <v>Fa</v>
          </cell>
          <cell r="H398">
            <v>0.83</v>
          </cell>
          <cell r="I398" t="str">
            <v>-</v>
          </cell>
          <cell r="L398" t="str">
            <v>C.</v>
          </cell>
          <cell r="N398" t="str">
            <v>PERALATAN</v>
          </cell>
        </row>
        <row r="399">
          <cell r="C399" t="str">
            <v>Waktu siklus</v>
          </cell>
          <cell r="G399" t="str">
            <v>Ts1</v>
          </cell>
        </row>
        <row r="400">
          <cell r="C400" t="str">
            <v>- Muat</v>
          </cell>
          <cell r="G400" t="str">
            <v>T1</v>
          </cell>
          <cell r="H400">
            <v>0.25</v>
          </cell>
          <cell r="I400" t="str">
            <v>menit</v>
          </cell>
          <cell r="L400" t="str">
            <v>1.</v>
          </cell>
          <cell r="N400" t="str">
            <v>Wheel Loader</v>
          </cell>
          <cell r="O400" t="str">
            <v>(E15)</v>
          </cell>
          <cell r="P400" t="str">
            <v>Jam</v>
          </cell>
          <cell r="Q400">
            <v>1.0040160642570281E-2</v>
          </cell>
          <cell r="R400">
            <v>163808.13869490434</v>
          </cell>
          <cell r="U400">
            <v>1644.6600270572724</v>
          </cell>
        </row>
        <row r="401">
          <cell r="C401" t="str">
            <v>- Lain-lain</v>
          </cell>
          <cell r="G401" t="str">
            <v>T2</v>
          </cell>
          <cell r="H401">
            <v>0.25</v>
          </cell>
          <cell r="I401" t="str">
            <v>menit</v>
          </cell>
          <cell r="L401" t="str">
            <v>2.</v>
          </cell>
          <cell r="N401" t="str">
            <v>Dump Truck</v>
          </cell>
          <cell r="O401" t="str">
            <v>(E08)</v>
          </cell>
          <cell r="P401" t="str">
            <v>Jam</v>
          </cell>
          <cell r="Q401">
            <v>0.17463233959936131</v>
          </cell>
          <cell r="R401">
            <v>153645.58193291764</v>
          </cell>
          <cell r="U401">
            <v>26831.487442050766</v>
          </cell>
        </row>
        <row r="402">
          <cell r="G402" t="str">
            <v>Ts1</v>
          </cell>
          <cell r="H402">
            <v>0.5</v>
          </cell>
          <cell r="I402" t="str">
            <v>menit</v>
          </cell>
          <cell r="L402" t="str">
            <v>3.</v>
          </cell>
          <cell r="N402" t="str">
            <v>Motor Grader</v>
          </cell>
          <cell r="O402" t="str">
            <v>(E13)</v>
          </cell>
          <cell r="P402" t="str">
            <v>Jam</v>
          </cell>
          <cell r="Q402">
            <v>1.1713520749665328E-2</v>
          </cell>
          <cell r="R402">
            <v>201666.62574070093</v>
          </cell>
          <cell r="U402">
            <v>2362.2262051286921</v>
          </cell>
        </row>
        <row r="403">
          <cell r="L403" t="str">
            <v>4.</v>
          </cell>
          <cell r="N403" t="str">
            <v>Vibratory Roller</v>
          </cell>
          <cell r="O403" t="str">
            <v>(E19)</v>
          </cell>
          <cell r="P403" t="str">
            <v>Jam</v>
          </cell>
          <cell r="Q403">
            <v>2.1419009370816599E-2</v>
          </cell>
          <cell r="R403">
            <v>234734.82748629327</v>
          </cell>
          <cell r="U403">
            <v>5027.7874695859336</v>
          </cell>
        </row>
        <row r="404">
          <cell r="C404" t="str">
            <v>Kap. Prod. / jam =</v>
          </cell>
          <cell r="D404" t="str">
            <v>V x Fb x Fa x 60</v>
          </cell>
          <cell r="G404" t="str">
            <v>Q1</v>
          </cell>
          <cell r="H404">
            <v>99.6</v>
          </cell>
          <cell r="I404" t="str">
            <v>M3</v>
          </cell>
          <cell r="L404" t="str">
            <v>5.</v>
          </cell>
          <cell r="N404" t="str">
            <v>P. Tyre Roller</v>
          </cell>
          <cell r="O404" t="str">
            <v>(E18)</v>
          </cell>
          <cell r="P404" t="str">
            <v>Jam</v>
          </cell>
          <cell r="Q404">
            <v>4.2838018741633201E-3</v>
          </cell>
          <cell r="R404">
            <v>113384.24751021285</v>
          </cell>
          <cell r="U404">
            <v>485.71565198484757</v>
          </cell>
        </row>
        <row r="405">
          <cell r="D405" t="str">
            <v>Fk x Ts1</v>
          </cell>
          <cell r="L405" t="str">
            <v>6.</v>
          </cell>
          <cell r="N405" t="str">
            <v>Water Tanker</v>
          </cell>
          <cell r="O405" t="str">
            <v>(E23)</v>
          </cell>
          <cell r="P405" t="str">
            <v>Jam</v>
          </cell>
          <cell r="Q405">
            <v>2.1084337349397592E-2</v>
          </cell>
          <cell r="R405">
            <v>67020.510980434308</v>
          </cell>
          <cell r="U405">
            <v>1413.0830628404826</v>
          </cell>
        </row>
        <row r="406">
          <cell r="C406" t="str">
            <v>Koefisien Alat / M3</v>
          </cell>
          <cell r="D406" t="str">
            <v xml:space="preserve"> =  1  :  Q1</v>
          </cell>
          <cell r="G406" t="str">
            <v>(E15)</v>
          </cell>
          <cell r="H406">
            <v>1.0040160642570281E-2</v>
          </cell>
          <cell r="I406" t="str">
            <v>Jam</v>
          </cell>
          <cell r="L406" t="str">
            <v>7.</v>
          </cell>
          <cell r="N406" t="str">
            <v>Alat Bantu</v>
          </cell>
          <cell r="P406" t="str">
            <v>Ls</v>
          </cell>
          <cell r="Q406">
            <v>1</v>
          </cell>
          <cell r="R406">
            <v>40</v>
          </cell>
          <cell r="U406">
            <v>40</v>
          </cell>
        </row>
        <row r="408">
          <cell r="A408" t="str">
            <v>2.b.</v>
          </cell>
          <cell r="C408" t="str">
            <v>DUMP TRUCK</v>
          </cell>
          <cell r="G408" t="str">
            <v>(E08)</v>
          </cell>
          <cell r="Q408" t="str">
            <v xml:space="preserve">JUMLAH HARGA PERALATAN   </v>
          </cell>
          <cell r="U408">
            <v>37804.959858647991</v>
          </cell>
        </row>
        <row r="409">
          <cell r="C409" t="str">
            <v>Kapasitas bak</v>
          </cell>
          <cell r="G409" t="str">
            <v>V</v>
          </cell>
          <cell r="H409">
            <v>4</v>
          </cell>
          <cell r="I409" t="str">
            <v>M3</v>
          </cell>
        </row>
        <row r="410">
          <cell r="C410" t="str">
            <v>Faktor Efisiensi alat</v>
          </cell>
          <cell r="G410" t="str">
            <v>Fa</v>
          </cell>
          <cell r="H410">
            <v>0.83</v>
          </cell>
          <cell r="I410" t="str">
            <v>-</v>
          </cell>
          <cell r="L410" t="str">
            <v>D.</v>
          </cell>
          <cell r="N410" t="str">
            <v>JUMLAH HARGA TENAGA, BAHAN DAN PERALATAN  ( A + B + C )</v>
          </cell>
          <cell r="U410">
            <v>229450.59913260362</v>
          </cell>
        </row>
        <row r="411">
          <cell r="C411" t="str">
            <v>Kecepatan rata-rata bermuatan</v>
          </cell>
          <cell r="G411" t="str">
            <v>v1</v>
          </cell>
          <cell r="H411">
            <v>45</v>
          </cell>
          <cell r="I411" t="str">
            <v>KM / Jam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22945.059913260364</v>
          </cell>
        </row>
        <row r="412">
          <cell r="C412" t="str">
            <v>Kecepatan rata-rata kosong</v>
          </cell>
          <cell r="G412" t="str">
            <v>v2</v>
          </cell>
          <cell r="H412">
            <v>60</v>
          </cell>
          <cell r="I412" t="str">
            <v>KM / Jam</v>
          </cell>
          <cell r="L412" t="str">
            <v>F.</v>
          </cell>
          <cell r="N412" t="str">
            <v>HARGA SATUAN PEKERJAAN  ( D + E )</v>
          </cell>
          <cell r="U412">
            <v>252395.65904586398</v>
          </cell>
        </row>
        <row r="413">
          <cell r="C413" t="str">
            <v>Waktu Siklus  :  - Waktu memuat = V : Q1 x 60</v>
          </cell>
          <cell r="G413" t="str">
            <v>T1</v>
          </cell>
          <cell r="H413">
            <v>2.4096385542168672</v>
          </cell>
          <cell r="I413" t="str">
            <v>menit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C414" t="str">
            <v>- Waktu tempuh isi  =  (L : v1) x 60 menit</v>
          </cell>
          <cell r="G414" t="str">
            <v>T2</v>
          </cell>
          <cell r="H414">
            <v>11.633333333333333</v>
          </cell>
          <cell r="I414" t="str">
            <v>menit</v>
          </cell>
          <cell r="N414" t="str">
            <v>berat untuk bahan-bahan.</v>
          </cell>
        </row>
        <row r="415">
          <cell r="C415" t="str">
            <v>- Waktu tempuh kosong  =  (L : v2) x 60 menit</v>
          </cell>
          <cell r="G415" t="str">
            <v>T3</v>
          </cell>
          <cell r="H415">
            <v>8.7249999999999996</v>
          </cell>
          <cell r="I415" t="str">
            <v>menit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C416" t="str">
            <v>- Dump dan lain-lain</v>
          </cell>
          <cell r="G416" t="str">
            <v>T4</v>
          </cell>
          <cell r="H416">
            <v>3</v>
          </cell>
          <cell r="I416" t="str">
            <v>menit</v>
          </cell>
          <cell r="N416" t="str">
            <v>mata pembayaran.</v>
          </cell>
        </row>
        <row r="417">
          <cell r="G417" t="str">
            <v>Ts2</v>
          </cell>
          <cell r="H417">
            <v>25.7679718875502</v>
          </cell>
          <cell r="I417" t="str">
            <v>menit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hal.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5.1 (3)</v>
          </cell>
          <cell r="J420" t="str">
            <v>Analisa EI-521</v>
          </cell>
        </row>
        <row r="421">
          <cell r="A421" t="str">
            <v>JENIS PEKERJAAN</v>
          </cell>
          <cell r="D421" t="str">
            <v>:  Lapis Pondasi Agregat Kelas C</v>
          </cell>
        </row>
        <row r="422">
          <cell r="A422" t="str">
            <v>SATUAN PEMBAYARAN</v>
          </cell>
          <cell r="D422" t="str">
            <v>:  M3</v>
          </cell>
          <cell r="H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 xml:space="preserve">Kap. Prod./jam = </v>
          </cell>
          <cell r="D428" t="str">
            <v>V x Fa x 60</v>
          </cell>
          <cell r="G428" t="str">
            <v>Q2</v>
          </cell>
          <cell r="H428">
            <v>5.7263162269610763</v>
          </cell>
          <cell r="I428" t="str">
            <v>M3</v>
          </cell>
        </row>
        <row r="429">
          <cell r="D429" t="str">
            <v>Fk x Ts2</v>
          </cell>
        </row>
        <row r="430">
          <cell r="C430" t="str">
            <v>Koefisien Alat / M3</v>
          </cell>
          <cell r="D430" t="str">
            <v xml:space="preserve"> = 1 : Q2</v>
          </cell>
          <cell r="G430" t="str">
            <v>(E08)</v>
          </cell>
          <cell r="H430">
            <v>0.17463233959936131</v>
          </cell>
          <cell r="I430" t="str">
            <v>Jam</v>
          </cell>
        </row>
        <row r="432">
          <cell r="A432" t="str">
            <v>2.c.</v>
          </cell>
          <cell r="C432" t="str">
            <v>MOTOR GRADER</v>
          </cell>
          <cell r="G432" t="str">
            <v>(E13)</v>
          </cell>
        </row>
        <row r="433">
          <cell r="C433" t="str">
            <v>Panjang hamparan</v>
          </cell>
          <cell r="G433" t="str">
            <v>Lh</v>
          </cell>
          <cell r="H433">
            <v>50</v>
          </cell>
          <cell r="I433" t="str">
            <v>M</v>
          </cell>
        </row>
        <row r="434">
          <cell r="C434" t="str">
            <v>Lebar efektif kerja blade</v>
          </cell>
          <cell r="G434" t="str">
            <v>b</v>
          </cell>
          <cell r="H434">
            <v>2.4</v>
          </cell>
          <cell r="I434" t="str">
            <v>M</v>
          </cell>
        </row>
        <row r="435">
          <cell r="C435" t="str">
            <v>Faktor Efisiensi alat</v>
          </cell>
          <cell r="G435" t="str">
            <v>Fa</v>
          </cell>
          <cell r="H435">
            <v>0.83</v>
          </cell>
          <cell r="I435" t="str">
            <v>-</v>
          </cell>
        </row>
        <row r="436">
          <cell r="C436" t="str">
            <v>Kecepatan rata-rata alat</v>
          </cell>
          <cell r="G436" t="str">
            <v>v</v>
          </cell>
          <cell r="H436">
            <v>4</v>
          </cell>
          <cell r="I436" t="str">
            <v>KM / Jam</v>
          </cell>
        </row>
        <row r="437">
          <cell r="C437" t="str">
            <v>Jumlah lintasan</v>
          </cell>
          <cell r="G437" t="str">
            <v>n</v>
          </cell>
          <cell r="H437">
            <v>6</v>
          </cell>
          <cell r="I437" t="str">
            <v>lintasan</v>
          </cell>
          <cell r="J437" t="str">
            <v>3 x pp</v>
          </cell>
        </row>
        <row r="438">
          <cell r="C438" t="str">
            <v>Waktu Siklus</v>
          </cell>
          <cell r="G438" t="str">
            <v>Ts3</v>
          </cell>
        </row>
        <row r="439">
          <cell r="C439" t="str">
            <v>- Perataan 1 lintasan  = (Lh x 60) : (v x 1000)</v>
          </cell>
          <cell r="G439" t="str">
            <v>T1</v>
          </cell>
          <cell r="H439">
            <v>0.75</v>
          </cell>
          <cell r="I439" t="str">
            <v>menit</v>
          </cell>
        </row>
        <row r="440">
          <cell r="C440" t="str">
            <v>- Lain-lain</v>
          </cell>
          <cell r="G440" t="str">
            <v>T2</v>
          </cell>
          <cell r="H440">
            <v>1</v>
          </cell>
          <cell r="I440" t="str">
            <v>menit</v>
          </cell>
        </row>
        <row r="441">
          <cell r="G441" t="str">
            <v>Ts3</v>
          </cell>
          <cell r="H441">
            <v>1.75</v>
          </cell>
          <cell r="I441" t="str">
            <v>menit</v>
          </cell>
        </row>
        <row r="443">
          <cell r="C443" t="str">
            <v>Kap.Prod. / jam =</v>
          </cell>
          <cell r="D443" t="str">
            <v>Lh x b x t x Fa x 60</v>
          </cell>
          <cell r="G443" t="str">
            <v>Q3</v>
          </cell>
          <cell r="H443">
            <v>85.371428571428567</v>
          </cell>
          <cell r="I443" t="str">
            <v>M3</v>
          </cell>
        </row>
        <row r="444">
          <cell r="D444" t="str">
            <v>n x Ts3</v>
          </cell>
        </row>
        <row r="445">
          <cell r="C445" t="str">
            <v>Koefisien Alat / M3</v>
          </cell>
          <cell r="D445" t="str">
            <v xml:space="preserve"> = 1 : Q3</v>
          </cell>
          <cell r="G445" t="str">
            <v>(E13)</v>
          </cell>
          <cell r="H445">
            <v>1.1713520749665328E-2</v>
          </cell>
          <cell r="I445" t="str">
            <v>Jam</v>
          </cell>
        </row>
        <row r="447">
          <cell r="A447" t="str">
            <v>2.d.</v>
          </cell>
          <cell r="C447" t="str">
            <v>VIBRATORY ROLLER</v>
          </cell>
          <cell r="G447" t="str">
            <v>(E19)</v>
          </cell>
        </row>
        <row r="448">
          <cell r="C448" t="str">
            <v>Kecepatan rata-rata</v>
          </cell>
          <cell r="G448" t="str">
            <v>v</v>
          </cell>
          <cell r="H448">
            <v>2.5</v>
          </cell>
          <cell r="I448" t="str">
            <v>KM / Jam</v>
          </cell>
        </row>
        <row r="449">
          <cell r="C449" t="str">
            <v>Lebar efektif pemadatan</v>
          </cell>
          <cell r="G449" t="str">
            <v>b</v>
          </cell>
          <cell r="H449">
            <v>1.2</v>
          </cell>
          <cell r="I449" t="str">
            <v>M</v>
          </cell>
        </row>
        <row r="450">
          <cell r="C450" t="str">
            <v>Jumlah lintasan</v>
          </cell>
          <cell r="G450" t="str">
            <v>n</v>
          </cell>
          <cell r="H450">
            <v>8</v>
          </cell>
          <cell r="I450" t="str">
            <v>lintasan</v>
          </cell>
        </row>
        <row r="451">
          <cell r="C451" t="str">
            <v>Faktor Efisiensi alat</v>
          </cell>
          <cell r="G451" t="str">
            <v>Fa</v>
          </cell>
          <cell r="H451">
            <v>0.83</v>
          </cell>
          <cell r="I451" t="str">
            <v>-</v>
          </cell>
        </row>
        <row r="453">
          <cell r="C453" t="str">
            <v>Kap.Prod. / jam =</v>
          </cell>
          <cell r="D453" t="str">
            <v>(v x 1000) x b x t x Fa</v>
          </cell>
          <cell r="G453" t="str">
            <v>Q4</v>
          </cell>
          <cell r="H453">
            <v>46.6875</v>
          </cell>
          <cell r="I453" t="str">
            <v>M3</v>
          </cell>
        </row>
        <row r="454">
          <cell r="D454" t="str">
            <v>n</v>
          </cell>
        </row>
        <row r="455">
          <cell r="C455" t="str">
            <v>Koefisien Alat / M3</v>
          </cell>
          <cell r="D455" t="str">
            <v xml:space="preserve"> = 1 : Q4</v>
          </cell>
          <cell r="G455" t="str">
            <v>(E19)</v>
          </cell>
          <cell r="H455">
            <v>2.1419009370816599E-2</v>
          </cell>
          <cell r="I455" t="str">
            <v>Jam</v>
          </cell>
        </row>
        <row r="457">
          <cell r="A457" t="str">
            <v>2.e.</v>
          </cell>
          <cell r="C457" t="str">
            <v>PNEUMATIC TIRE ROLLER</v>
          </cell>
          <cell r="G457" t="str">
            <v>(E18)</v>
          </cell>
        </row>
        <row r="458">
          <cell r="C458" t="str">
            <v>Kecepatan rata-rata alat</v>
          </cell>
          <cell r="G458" t="str">
            <v>v</v>
          </cell>
          <cell r="H458">
            <v>5</v>
          </cell>
          <cell r="I458" t="str">
            <v>KM / Jam</v>
          </cell>
        </row>
        <row r="459">
          <cell r="C459" t="str">
            <v>Lebar efektif pemadatan</v>
          </cell>
          <cell r="G459" t="str">
            <v>b</v>
          </cell>
          <cell r="H459">
            <v>1.5</v>
          </cell>
          <cell r="I459" t="str">
            <v>M</v>
          </cell>
        </row>
        <row r="460">
          <cell r="C460" t="str">
            <v>Jumlah lintasan</v>
          </cell>
          <cell r="G460" t="str">
            <v>n</v>
          </cell>
          <cell r="H460">
            <v>4</v>
          </cell>
          <cell r="I460" t="str">
            <v>lintasan</v>
          </cell>
        </row>
        <row r="461">
          <cell r="C461" t="str">
            <v>Faktor Efisiensi alat</v>
          </cell>
          <cell r="G461" t="str">
            <v>Fa</v>
          </cell>
          <cell r="H461">
            <v>0.83</v>
          </cell>
          <cell r="I461" t="str">
            <v>-</v>
          </cell>
        </row>
        <row r="463">
          <cell r="C463" t="str">
            <v>Kap.Prod. / jam =</v>
          </cell>
          <cell r="D463" t="str">
            <v>(v x 1000) x b x t x Fa</v>
          </cell>
          <cell r="G463" t="str">
            <v>Q5</v>
          </cell>
          <cell r="H463">
            <v>233.4375</v>
          </cell>
          <cell r="I463" t="str">
            <v>M3</v>
          </cell>
        </row>
        <row r="464">
          <cell r="D464" t="str">
            <v>n</v>
          </cell>
        </row>
        <row r="465">
          <cell r="C465" t="str">
            <v>Koefisien Alat / M3</v>
          </cell>
          <cell r="D465" t="str">
            <v xml:space="preserve"> = 1 : Q5</v>
          </cell>
          <cell r="G465" t="str">
            <v>(E18)</v>
          </cell>
          <cell r="H465">
            <v>4.2838018741633201E-3</v>
          </cell>
          <cell r="I465" t="str">
            <v>Jam</v>
          </cell>
        </row>
        <row r="467">
          <cell r="A467" t="str">
            <v>2.f.</v>
          </cell>
          <cell r="C467" t="str">
            <v>WATERTANK TRUCK</v>
          </cell>
          <cell r="G467" t="str">
            <v>(E23)</v>
          </cell>
        </row>
        <row r="468">
          <cell r="C468" t="str">
            <v>Volume tangki air</v>
          </cell>
          <cell r="G468" t="str">
            <v>V</v>
          </cell>
          <cell r="H468">
            <v>4</v>
          </cell>
          <cell r="I468" t="str">
            <v>M3</v>
          </cell>
        </row>
        <row r="469">
          <cell r="C469" t="str">
            <v>Kebutuhan air / M3 agregat padat</v>
          </cell>
          <cell r="G469" t="str">
            <v>Wc</v>
          </cell>
          <cell r="H469">
            <v>7.0000000000000007E-2</v>
          </cell>
          <cell r="I469" t="str">
            <v>M3</v>
          </cell>
        </row>
        <row r="470">
          <cell r="C470" t="str">
            <v>Pengisian tangki / jam</v>
          </cell>
          <cell r="G470" t="str">
            <v>n</v>
          </cell>
          <cell r="H470">
            <v>1</v>
          </cell>
          <cell r="I470" t="str">
            <v>kali</v>
          </cell>
        </row>
        <row r="471">
          <cell r="C471" t="str">
            <v>Faktor Efisiensi alat</v>
          </cell>
          <cell r="G471" t="str">
            <v>Fa</v>
          </cell>
          <cell r="H471">
            <v>0.83</v>
          </cell>
          <cell r="I471" t="str">
            <v>-</v>
          </cell>
        </row>
        <row r="473">
          <cell r="C473" t="str">
            <v>Kap.Prod. / jam =</v>
          </cell>
          <cell r="D473" t="str">
            <v>V x n x Fa</v>
          </cell>
          <cell r="G473" t="str">
            <v>Q6</v>
          </cell>
          <cell r="H473">
            <v>47.428571428571423</v>
          </cell>
          <cell r="I473" t="str">
            <v>M3</v>
          </cell>
        </row>
        <row r="474">
          <cell r="D474" t="str">
            <v>Wc</v>
          </cell>
        </row>
        <row r="475">
          <cell r="C475" t="str">
            <v>Koefisien Alat / M3</v>
          </cell>
          <cell r="D475" t="str">
            <v xml:space="preserve"> = 1 : Q6</v>
          </cell>
          <cell r="G475" t="str">
            <v>(E23)</v>
          </cell>
          <cell r="H475">
            <v>2.1084337349397592E-2</v>
          </cell>
          <cell r="I475" t="str">
            <v>Jam</v>
          </cell>
        </row>
        <row r="478">
          <cell r="J478" t="str">
            <v>Berlanjut ke hal. berikut</v>
          </cell>
        </row>
        <row r="479">
          <cell r="A479" t="str">
            <v>ITEM PEMBAYARAN NO.</v>
          </cell>
          <cell r="D479" t="str">
            <v>:  5.1 (3)</v>
          </cell>
          <cell r="J479" t="str">
            <v>Analisa EI-521</v>
          </cell>
        </row>
        <row r="480">
          <cell r="A480" t="str">
            <v>JENIS PEKERJAAN</v>
          </cell>
          <cell r="D480" t="str">
            <v>:  Lapis Pondasi Agregat Kelas C</v>
          </cell>
        </row>
        <row r="481">
          <cell r="A481" t="str">
            <v>SATUAN PEMBAYARAN</v>
          </cell>
          <cell r="D481" t="str">
            <v>:  M3</v>
          </cell>
          <cell r="H481" t="str">
            <v xml:space="preserve">         URAIAN ANALISA HARGA SATUAN</v>
          </cell>
        </row>
        <row r="482">
          <cell r="J482" t="str">
            <v>Lanjutan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7">
          <cell r="A487" t="str">
            <v>2.g.</v>
          </cell>
          <cell r="C487" t="str">
            <v>ALAT BANTU</v>
          </cell>
        </row>
        <row r="488">
          <cell r="C488" t="str">
            <v>diperlukan :</v>
          </cell>
          <cell r="J488" t="str">
            <v>Lump Sum</v>
          </cell>
        </row>
        <row r="489">
          <cell r="C489" t="str">
            <v>- Kereta dorong     = 2 buah</v>
          </cell>
        </row>
        <row r="490">
          <cell r="C490" t="str">
            <v>- Sekop                = 3 buah</v>
          </cell>
        </row>
        <row r="491">
          <cell r="C491" t="str">
            <v>- Garpu                 = 2 buah</v>
          </cell>
        </row>
        <row r="493">
          <cell r="A493" t="str">
            <v xml:space="preserve">   3.</v>
          </cell>
          <cell r="C493" t="str">
            <v>TENAGA</v>
          </cell>
        </row>
        <row r="494">
          <cell r="C494" t="str">
            <v>Produksi menentukan : WHEEL LOADER</v>
          </cell>
          <cell r="G494" t="str">
            <v>Q1</v>
          </cell>
          <cell r="H494">
            <v>99.6</v>
          </cell>
          <cell r="I494" t="str">
            <v>M3 / Jam</v>
          </cell>
        </row>
        <row r="495">
          <cell r="C495" t="str">
            <v>Produksi Agregat / hari  =  Tk x Q1</v>
          </cell>
          <cell r="G495" t="str">
            <v>Qt</v>
          </cell>
          <cell r="H495">
            <v>697.19999999999993</v>
          </cell>
          <cell r="I495" t="str">
            <v>M3</v>
          </cell>
        </row>
        <row r="496">
          <cell r="C496" t="str">
            <v>Kebutuhan tenaga :</v>
          </cell>
        </row>
        <row r="497">
          <cell r="D497" t="str">
            <v>- Pekerja</v>
          </cell>
          <cell r="G497" t="str">
            <v>P</v>
          </cell>
          <cell r="H497">
            <v>7</v>
          </cell>
          <cell r="I497" t="str">
            <v>orang</v>
          </cell>
        </row>
        <row r="498">
          <cell r="D498" t="str">
            <v>- Mandor</v>
          </cell>
          <cell r="G498" t="str">
            <v>M</v>
          </cell>
          <cell r="H498">
            <v>1</v>
          </cell>
          <cell r="I498" t="str">
            <v>orang</v>
          </cell>
        </row>
        <row r="500">
          <cell r="C500" t="str">
            <v>Koefisien tenaga / M3     :</v>
          </cell>
        </row>
        <row r="501">
          <cell r="D501" t="str">
            <v>- Pekerja</v>
          </cell>
          <cell r="E501" t="str">
            <v>= (Tk x P) : Qt</v>
          </cell>
          <cell r="G501" t="str">
            <v>(L01)</v>
          </cell>
          <cell r="H501">
            <v>7.0281124497991981E-2</v>
          </cell>
          <cell r="I501" t="str">
            <v>Jam</v>
          </cell>
        </row>
        <row r="502">
          <cell r="D502" t="str">
            <v>- Mandor</v>
          </cell>
          <cell r="E502" t="str">
            <v>= (Tk x M) : Qt</v>
          </cell>
          <cell r="G502" t="str">
            <v>(L03)</v>
          </cell>
          <cell r="H502">
            <v>1.0040160642570283E-2</v>
          </cell>
          <cell r="I502" t="str">
            <v>Jam</v>
          </cell>
        </row>
        <row r="504">
          <cell r="A504" t="str">
            <v>4.</v>
          </cell>
          <cell r="C504" t="str">
            <v>HARGA DASAR SATUAN UPAH, BAHAN DAN ALAT</v>
          </cell>
        </row>
        <row r="505">
          <cell r="C505" t="str">
            <v>Lihat lampiran.</v>
          </cell>
        </row>
        <row r="507">
          <cell r="A507" t="str">
            <v>5.</v>
          </cell>
          <cell r="C507" t="str">
            <v>ANALISA HARGA SATUAN PEKERJAAN</v>
          </cell>
        </row>
        <row r="508">
          <cell r="C508" t="str">
            <v>Lihat perhitungan dalam FORMULIR STANDAR UNTUK</v>
          </cell>
        </row>
        <row r="509">
          <cell r="C509" t="str">
            <v>PEREKEMAN ANALISA MASING-MASING HARGA</v>
          </cell>
        </row>
        <row r="510">
          <cell r="C510" t="str">
            <v>SATUAN.</v>
          </cell>
        </row>
        <row r="511">
          <cell r="C511" t="str">
            <v>Didapat Harga Satuan Pekerjaan :</v>
          </cell>
        </row>
        <row r="513">
          <cell r="C513" t="str">
            <v xml:space="preserve">Rp.  </v>
          </cell>
          <cell r="D513">
            <v>252395.65904586398</v>
          </cell>
          <cell r="E513" t="str">
            <v xml:space="preserve"> / M3.</v>
          </cell>
        </row>
        <row r="516">
          <cell r="A516" t="str">
            <v>6.</v>
          </cell>
          <cell r="C516" t="str">
            <v>WAKTU PELAKSANAAN YANG DIPERLUKAN</v>
          </cell>
        </row>
        <row r="517">
          <cell r="C517" t="str">
            <v>Masa Pelaksanaan :</v>
          </cell>
          <cell r="D517" t="str">
            <v>. . . . . . . . . . . .</v>
          </cell>
          <cell r="E517" t="str">
            <v>bulan</v>
          </cell>
        </row>
        <row r="519">
          <cell r="A519" t="str">
            <v>7.</v>
          </cell>
          <cell r="C519" t="str">
            <v>VOLUME PEKERJAAN YANG DIPERLUKAN</v>
          </cell>
        </row>
        <row r="520">
          <cell r="C520" t="str">
            <v>Volume pekerjaan  :</v>
          </cell>
          <cell r="D520">
            <v>1</v>
          </cell>
          <cell r="E520" t="str">
            <v>M3</v>
          </cell>
        </row>
        <row r="3096">
          <cell r="A3096" t="str">
            <v>ITEM PEMBAYARAN NO.</v>
          </cell>
          <cell r="D3096" t="str">
            <v>: 5.5.(2)</v>
          </cell>
          <cell r="J3096" t="str">
            <v>Analisa EI-718</v>
          </cell>
          <cell r="T3096" t="str">
            <v>Analisa EI-718</v>
          </cell>
        </row>
        <row r="3097">
          <cell r="A3097" t="str">
            <v>JENIS PEKERJAAN</v>
          </cell>
          <cell r="D3097" t="str">
            <v>: Pekerjaan LFAS Kelas B</v>
          </cell>
        </row>
        <row r="3098">
          <cell r="A3098" t="str">
            <v>SATUAN PEMBAYARAN</v>
          </cell>
          <cell r="D3098" t="str">
            <v>:  M3</v>
          </cell>
          <cell r="H3098" t="str">
            <v xml:space="preserve">        URAIAN ANALISA HARGA SATUAN</v>
          </cell>
          <cell r="L3098" t="str">
            <v>FORMULIR STANDAR UNTUK</v>
          </cell>
        </row>
        <row r="3099">
          <cell r="L3099" t="str">
            <v>PEREKAMAN ANALISA MASING-MASING HARGA SATUAN</v>
          </cell>
        </row>
        <row r="3100">
          <cell r="L3100">
            <v>0</v>
          </cell>
        </row>
        <row r="3101">
          <cell r="A3101" t="str">
            <v>No.</v>
          </cell>
          <cell r="C3101" t="str">
            <v>U R A I A N</v>
          </cell>
          <cell r="G3101" t="str">
            <v>KODE</v>
          </cell>
          <cell r="H3101" t="str">
            <v>KOEF.</v>
          </cell>
          <cell r="I3101" t="str">
            <v>SATUAN</v>
          </cell>
          <cell r="J3101" t="str">
            <v>KETERANGAN</v>
          </cell>
        </row>
        <row r="3103">
          <cell r="L3103" t="str">
            <v>PROYEK</v>
          </cell>
          <cell r="O3103" t="str">
            <v>:</v>
          </cell>
        </row>
        <row r="3104">
          <cell r="A3104" t="str">
            <v>I.</v>
          </cell>
          <cell r="C3104" t="str">
            <v>ASUMSI</v>
          </cell>
          <cell r="L3104" t="str">
            <v>No. PAKET KONTRAK</v>
          </cell>
          <cell r="O3104" t="str">
            <v>:</v>
          </cell>
        </row>
        <row r="3105">
          <cell r="A3105">
            <v>1</v>
          </cell>
          <cell r="C3105" t="str">
            <v>Menggunakan alat (cara mekanik)</v>
          </cell>
          <cell r="L3105" t="str">
            <v>NAMA PAKET</v>
          </cell>
          <cell r="O3105" t="str">
            <v>:</v>
          </cell>
        </row>
        <row r="3106">
          <cell r="A3106">
            <v>2</v>
          </cell>
          <cell r="C3106" t="str">
            <v>Lokasi pekerjaan : sepanjang jalan</v>
          </cell>
          <cell r="L3106" t="str">
            <v>PROP / KAB / KODYA</v>
          </cell>
          <cell r="O3106" t="str">
            <v>:</v>
          </cell>
        </row>
        <row r="3107">
          <cell r="A3107">
            <v>3</v>
          </cell>
          <cell r="C3107" t="str">
            <v>Agregat merupakan bahan Lapis Pondasi Agregat</v>
          </cell>
          <cell r="L3107" t="str">
            <v>ITEM PEMBAYARAN NO.</v>
          </cell>
          <cell r="O3107" t="str">
            <v>: 5.5.(2)</v>
          </cell>
          <cell r="R3107" t="str">
            <v>PERKIRAAN VOL. PEK.</v>
          </cell>
          <cell r="T3107" t="str">
            <v>:</v>
          </cell>
          <cell r="U3107">
            <v>1</v>
          </cell>
        </row>
        <row r="3108">
          <cell r="C3108" t="str">
            <v>Kelas B yang telah dicampur di base camp dan</v>
          </cell>
          <cell r="L3108" t="str">
            <v>JENIS PEKERJAAN</v>
          </cell>
          <cell r="O3108" t="str">
            <v>: Pekerjaan LFAS Kelas B</v>
          </cell>
          <cell r="R3108" t="str">
            <v>TOTAL HARGA (Rp.)</v>
          </cell>
          <cell r="T3108" t="str">
            <v>:</v>
          </cell>
          <cell r="U3108">
            <v>31522.779454667012</v>
          </cell>
        </row>
        <row r="3109">
          <cell r="C3109" t="str">
            <v>selanjutnya dimuat ke truck dengan wheel loader</v>
          </cell>
        </row>
        <row r="3110">
          <cell r="A3110">
            <v>4</v>
          </cell>
          <cell r="C3110" t="str">
            <v>Jarak rata-rata Base camp ke lokasi pekerjaan</v>
          </cell>
          <cell r="G3110" t="str">
            <v>L</v>
          </cell>
          <cell r="H3110">
            <v>8.7249999999999996</v>
          </cell>
          <cell r="I3110" t="str">
            <v>KM</v>
          </cell>
          <cell r="L3110" t="str">
            <v>SATUAN PEMBAYARAN</v>
          </cell>
          <cell r="O3110" t="str">
            <v>:  M3</v>
          </cell>
          <cell r="R3110" t="str">
            <v>% THD. BIAYA PROYEK</v>
          </cell>
          <cell r="T3110" t="str">
            <v>:</v>
          </cell>
          <cell r="U3110" t="e">
            <v>#DIV/0!</v>
          </cell>
        </row>
        <row r="3111">
          <cell r="A3111">
            <v>5</v>
          </cell>
          <cell r="C3111" t="str">
            <v>Jam kerja efektif per-hari</v>
          </cell>
          <cell r="G3111" t="str">
            <v>Tk</v>
          </cell>
          <cell r="H3111">
            <v>7</v>
          </cell>
          <cell r="I3111" t="str">
            <v>jam</v>
          </cell>
        </row>
        <row r="3112">
          <cell r="A3112">
            <v>6</v>
          </cell>
          <cell r="C3112" t="str">
            <v>Kadar Semen Minimum (Spesifikasi)</v>
          </cell>
          <cell r="G3112" t="str">
            <v>Ks</v>
          </cell>
          <cell r="H3112">
            <v>250</v>
          </cell>
          <cell r="I3112" t="str">
            <v>Kg/M3</v>
          </cell>
        </row>
        <row r="3113">
          <cell r="A3113">
            <v>7</v>
          </cell>
          <cell r="C3113" t="str">
            <v>Perbandingan Air/Semen Maksimum (Spesifikasi)</v>
          </cell>
          <cell r="G3113" t="str">
            <v>Wcr</v>
          </cell>
          <cell r="H3113">
            <v>0.6</v>
          </cell>
          <cell r="I3113" t="str">
            <v>-</v>
          </cell>
          <cell r="L3113" t="str">
            <v>NO.</v>
          </cell>
          <cell r="N3113" t="str">
            <v>KOMPONEN</v>
          </cell>
          <cell r="P3113" t="str">
            <v>SATUAN</v>
          </cell>
          <cell r="Q3113" t="str">
            <v>KUANTITAS</v>
          </cell>
          <cell r="R3113" t="str">
            <v>SATUAN</v>
          </cell>
          <cell r="S3113" t="str">
            <v>HARGA</v>
          </cell>
        </row>
        <row r="3114">
          <cell r="A3114">
            <v>8</v>
          </cell>
          <cell r="C3114" t="str">
            <v>Perbandingan Camp.</v>
          </cell>
          <cell r="D3114">
            <v>4</v>
          </cell>
          <cell r="E3114" t="str">
            <v>:  Semen</v>
          </cell>
          <cell r="G3114" t="str">
            <v>Sm</v>
          </cell>
          <cell r="H3114">
            <v>4</v>
          </cell>
          <cell r="I3114" t="str">
            <v>%</v>
          </cell>
          <cell r="J3114" t="str">
            <v xml:space="preserve"> Berdasarkan</v>
          </cell>
          <cell r="R3114" t="str">
            <v>(Rp.)</v>
          </cell>
          <cell r="S3114" t="str">
            <v>(Rp.)</v>
          </cell>
        </row>
        <row r="3115">
          <cell r="D3115">
            <v>20</v>
          </cell>
          <cell r="E3115" t="str">
            <v>:  Agregat Halus</v>
          </cell>
          <cell r="G3115" t="str">
            <v>Fa</v>
          </cell>
          <cell r="H3115">
            <v>19.2</v>
          </cell>
          <cell r="I3115" t="str">
            <v>%</v>
          </cell>
          <cell r="J3115" t="str">
            <v xml:space="preserve"> JMF &amp; sesuai</v>
          </cell>
        </row>
        <row r="3116">
          <cell r="D3116">
            <v>35</v>
          </cell>
          <cell r="E3116" t="str">
            <v>:  Agregat Kasar</v>
          </cell>
          <cell r="G3116" t="str">
            <v>Ca</v>
          </cell>
          <cell r="H3116">
            <v>33.6</v>
          </cell>
          <cell r="I3116" t="str">
            <v>%</v>
          </cell>
          <cell r="J3116" t="str">
            <v xml:space="preserve"> dgn Spesifikasi</v>
          </cell>
        </row>
        <row r="3117">
          <cell r="D3117">
            <v>45</v>
          </cell>
          <cell r="E3117" t="str">
            <v>: Sirtu</v>
          </cell>
          <cell r="G3117" t="str">
            <v>Sr</v>
          </cell>
          <cell r="H3117">
            <v>43.2</v>
          </cell>
          <cell r="I3117" t="str">
            <v>%</v>
          </cell>
        </row>
        <row r="3118">
          <cell r="A3118">
            <v>9</v>
          </cell>
          <cell r="C3118" t="str">
            <v>Berat Jenis Material :</v>
          </cell>
          <cell r="L3118" t="str">
            <v>A.</v>
          </cell>
          <cell r="N3118" t="str">
            <v>TENAGA</v>
          </cell>
        </row>
        <row r="3119">
          <cell r="C3119" t="str">
            <v>-  Beton</v>
          </cell>
          <cell r="G3119" t="str">
            <v>D1</v>
          </cell>
          <cell r="H3119">
            <v>2.25</v>
          </cell>
          <cell r="I3119" t="str">
            <v>T/M3</v>
          </cell>
        </row>
        <row r="3120">
          <cell r="C3120" t="str">
            <v>-  Semen</v>
          </cell>
          <cell r="G3120" t="str">
            <v>D2</v>
          </cell>
          <cell r="H3120">
            <v>3</v>
          </cell>
          <cell r="I3120" t="str">
            <v>T/M3</v>
          </cell>
          <cell r="L3120" t="str">
            <v>1.</v>
          </cell>
          <cell r="N3120" t="str">
            <v>Pekerja</v>
          </cell>
          <cell r="O3120" t="str">
            <v>(L01)</v>
          </cell>
          <cell r="P3120" t="str">
            <v>jam</v>
          </cell>
          <cell r="Q3120">
            <v>5.3012048192771086</v>
          </cell>
          <cell r="R3120">
            <v>2857.14</v>
          </cell>
          <cell r="U3120">
            <v>15146.284337349398</v>
          </cell>
        </row>
        <row r="3121">
          <cell r="C3121" t="str">
            <v>-  Agregat Halus</v>
          </cell>
          <cell r="G3121" t="str">
            <v>D3</v>
          </cell>
          <cell r="H3121">
            <v>2.1</v>
          </cell>
          <cell r="I3121" t="str">
            <v>T/M3</v>
          </cell>
          <cell r="L3121" t="str">
            <v>2.</v>
          </cell>
          <cell r="N3121" t="str">
            <v>Tukang</v>
          </cell>
          <cell r="O3121" t="str">
            <v>(L02)</v>
          </cell>
          <cell r="P3121" t="str">
            <v>jam</v>
          </cell>
          <cell r="Q3121">
            <v>1.7670682730923695</v>
          </cell>
          <cell r="R3121">
            <v>4285.71</v>
          </cell>
          <cell r="U3121">
            <v>7573.142168674699</v>
          </cell>
        </row>
        <row r="3122">
          <cell r="C3122" t="str">
            <v>-  Agregat Kasar</v>
          </cell>
          <cell r="G3122" t="str">
            <v>D4</v>
          </cell>
          <cell r="H3122">
            <v>2.1</v>
          </cell>
          <cell r="I3122" t="str">
            <v>T/M3</v>
          </cell>
          <cell r="L3122" t="str">
            <v>3.</v>
          </cell>
          <cell r="N3122" t="str">
            <v>Mandor</v>
          </cell>
          <cell r="O3122" t="str">
            <v>(L03)</v>
          </cell>
          <cell r="P3122" t="str">
            <v>jam</v>
          </cell>
          <cell r="Q3122">
            <v>0.44176706827309237</v>
          </cell>
          <cell r="R3122">
            <v>3214.29</v>
          </cell>
          <cell r="U3122">
            <v>1419.9674698795181</v>
          </cell>
        </row>
        <row r="3123">
          <cell r="C3123" t="str">
            <v>-  Sirtu</v>
          </cell>
          <cell r="G3123" t="str">
            <v>D5</v>
          </cell>
          <cell r="H3123">
            <v>1.8</v>
          </cell>
          <cell r="I3123" t="str">
            <v>T/M3</v>
          </cell>
        </row>
        <row r="3125">
          <cell r="A3125" t="str">
            <v>II.</v>
          </cell>
          <cell r="C3125" t="str">
            <v>URUTAN KERJA</v>
          </cell>
          <cell r="Q3125" t="str">
            <v xml:space="preserve">JUMLAH HARGA TENAGA   </v>
          </cell>
          <cell r="U3125">
            <v>24139.393975903615</v>
          </cell>
        </row>
        <row r="3126">
          <cell r="A3126">
            <v>1</v>
          </cell>
          <cell r="C3126" t="str">
            <v>Semen, pasir, batu kerikil dan air dicampur dan diaduk</v>
          </cell>
        </row>
        <row r="3127">
          <cell r="C3127" t="str">
            <v>menjadi beton dengan menggunakan Concrete Mixer</v>
          </cell>
          <cell r="L3127" t="str">
            <v>B.</v>
          </cell>
          <cell r="N3127" t="str">
            <v>BAHAN</v>
          </cell>
        </row>
        <row r="3128">
          <cell r="A3128">
            <v>2</v>
          </cell>
          <cell r="C3128" t="str">
            <v>Beton di-cor ke dalam bekisting yang telah disiapkan</v>
          </cell>
        </row>
        <row r="3129">
          <cell r="A3129">
            <v>3</v>
          </cell>
          <cell r="C3129" t="str">
            <v>Penyelesaian dan perapihan setelah pemasangan</v>
          </cell>
          <cell r="L3129" t="str">
            <v>1.</v>
          </cell>
          <cell r="N3129" t="str">
            <v>Semen</v>
          </cell>
          <cell r="O3129" t="str">
            <v>(M12)</v>
          </cell>
          <cell r="P3129" t="str">
            <v>Kg</v>
          </cell>
          <cell r="Q3129">
            <v>92.249999999999986</v>
          </cell>
          <cell r="R3129">
            <v>688.65625</v>
          </cell>
          <cell r="U3129">
            <v>63528.539062499993</v>
          </cell>
        </row>
        <row r="3130">
          <cell r="L3130" t="str">
            <v>2.</v>
          </cell>
          <cell r="N3130" t="str">
            <v>Pasir</v>
          </cell>
          <cell r="O3130" t="str">
            <v>(M01)</v>
          </cell>
          <cell r="P3130" t="str">
            <v>M3</v>
          </cell>
          <cell r="Q3130">
            <v>0.21085714285714283</v>
          </cell>
          <cell r="R3130">
            <v>54300</v>
          </cell>
          <cell r="U3130">
            <v>11449.542857142855</v>
          </cell>
        </row>
        <row r="3131">
          <cell r="A3131" t="str">
            <v>III.</v>
          </cell>
          <cell r="C3131" t="str">
            <v>PEMAKAIAN BAHAN, ALAT DAN TENAGA</v>
          </cell>
          <cell r="L3131" t="str">
            <v>3.</v>
          </cell>
          <cell r="N3131" t="str">
            <v>Agregat Kasar</v>
          </cell>
          <cell r="O3131" t="str">
            <v>(M03)</v>
          </cell>
          <cell r="P3131" t="str">
            <v>M3</v>
          </cell>
          <cell r="Q3131">
            <v>0.36899999999999994</v>
          </cell>
          <cell r="R3131">
            <v>222345.54558042376</v>
          </cell>
          <cell r="U3131">
            <v>82045.506319176347</v>
          </cell>
        </row>
        <row r="3132">
          <cell r="L3132" t="str">
            <v>5.</v>
          </cell>
          <cell r="N3132" t="str">
            <v>Kayu Perancah</v>
          </cell>
          <cell r="O3132" t="str">
            <v>(M19)</v>
          </cell>
          <cell r="P3132" t="str">
            <v>M3</v>
          </cell>
          <cell r="Q3132">
            <v>0.05</v>
          </cell>
          <cell r="R3132">
            <v>1466250</v>
          </cell>
          <cell r="U3132">
            <v>73312.5</v>
          </cell>
        </row>
        <row r="3133">
          <cell r="A3133" t="str">
            <v xml:space="preserve">   1.</v>
          </cell>
          <cell r="C3133" t="str">
            <v>BAHAN</v>
          </cell>
          <cell r="L3133" t="str">
            <v>6.</v>
          </cell>
          <cell r="N3133" t="str">
            <v>Paku</v>
          </cell>
          <cell r="O3133" t="str">
            <v>(M18)</v>
          </cell>
          <cell r="P3133" t="str">
            <v>Kg</v>
          </cell>
          <cell r="Q3133">
            <v>0.4</v>
          </cell>
          <cell r="R3133">
            <v>5500</v>
          </cell>
          <cell r="U3133">
            <v>2200</v>
          </cell>
        </row>
        <row r="3134">
          <cell r="A3134" t="str">
            <v>1.a.</v>
          </cell>
          <cell r="C3134" t="str">
            <v>Semen (PC)          =</v>
          </cell>
          <cell r="D3134" t="str">
            <v xml:space="preserve">   {Sm x D1 x 1000} x 1.025</v>
          </cell>
          <cell r="G3134" t="str">
            <v>(M12)</v>
          </cell>
          <cell r="H3134">
            <v>92.249999999999986</v>
          </cell>
          <cell r="I3134" t="str">
            <v>Kg</v>
          </cell>
        </row>
        <row r="3135">
          <cell r="A3135" t="str">
            <v>1.b.</v>
          </cell>
          <cell r="C3135" t="str">
            <v>Agregat Halus</v>
          </cell>
          <cell r="D3135" t="str">
            <v xml:space="preserve">   {(Ps x D1) : D3} x 1.025</v>
          </cell>
          <cell r="G3135" t="str">
            <v>(M01)</v>
          </cell>
          <cell r="H3135">
            <v>0.21085714285714283</v>
          </cell>
          <cell r="I3135" t="str">
            <v>M3</v>
          </cell>
          <cell r="Q3135" t="str">
            <v xml:space="preserve">JUMLAH HARGA BAHAN   </v>
          </cell>
          <cell r="U3135">
            <v>232536.08823881921</v>
          </cell>
        </row>
        <row r="3136">
          <cell r="A3136" t="str">
            <v>1.c.</v>
          </cell>
          <cell r="C3136" t="str">
            <v>Agregat Kasar</v>
          </cell>
          <cell r="D3136" t="str">
            <v xml:space="preserve">   {(Kr x D1) : D4} x 1.025</v>
          </cell>
          <cell r="G3136" t="str">
            <v>(M03)</v>
          </cell>
          <cell r="H3136">
            <v>0.36899999999999994</v>
          </cell>
          <cell r="I3136" t="str">
            <v>M3</v>
          </cell>
          <cell r="J3136" t="str">
            <v xml:space="preserve"> Agregat Kasar</v>
          </cell>
        </row>
        <row r="3137">
          <cell r="C3137" t="str">
            <v>Sirtu</v>
          </cell>
          <cell r="H3137">
            <v>0.55349999999999999</v>
          </cell>
          <cell r="I3137" t="str">
            <v>M3</v>
          </cell>
        </row>
        <row r="3138">
          <cell r="A3138" t="str">
            <v>1.e.</v>
          </cell>
          <cell r="C3138" t="str">
            <v>Bekisting</v>
          </cell>
          <cell r="G3138" t="str">
            <v>(M19)</v>
          </cell>
          <cell r="H3138">
            <v>0.05</v>
          </cell>
          <cell r="I3138" t="str">
            <v>M3</v>
          </cell>
        </row>
        <row r="3139">
          <cell r="A3139" t="str">
            <v>1.f</v>
          </cell>
          <cell r="C3139" t="str">
            <v>Paku</v>
          </cell>
          <cell r="G3139" t="str">
            <v>(M18)</v>
          </cell>
          <cell r="H3139">
            <v>0.4</v>
          </cell>
          <cell r="I3139" t="str">
            <v>Kg</v>
          </cell>
        </row>
        <row r="3141">
          <cell r="A3141" t="str">
            <v>2.</v>
          </cell>
          <cell r="C3141" t="str">
            <v>ALAT</v>
          </cell>
        </row>
        <row r="3142">
          <cell r="A3142" t="str">
            <v>2.a.</v>
          </cell>
          <cell r="C3142" t="str">
            <v>CONCRETE MIXER</v>
          </cell>
          <cell r="G3142" t="str">
            <v>(E06)</v>
          </cell>
        </row>
        <row r="3143">
          <cell r="C3143" t="str">
            <v>Kapasitas Alat</v>
          </cell>
          <cell r="G3143" t="str">
            <v>V</v>
          </cell>
          <cell r="H3143">
            <v>500</v>
          </cell>
          <cell r="I3143" t="str">
            <v>liter</v>
          </cell>
        </row>
        <row r="3144">
          <cell r="C3144" t="str">
            <v>Faktor Efisiensi Alat</v>
          </cell>
          <cell r="G3144" t="str">
            <v>Fa</v>
          </cell>
          <cell r="H3144">
            <v>0.83</v>
          </cell>
          <cell r="I3144" t="str">
            <v>-</v>
          </cell>
        </row>
        <row r="3145">
          <cell r="C3145" t="str">
            <v>Waktu siklus   :</v>
          </cell>
          <cell r="D3145" t="str">
            <v>(T1 + T2 + T3 + T4)</v>
          </cell>
          <cell r="G3145" t="str">
            <v>Ts</v>
          </cell>
        </row>
        <row r="3146">
          <cell r="C3146" t="str">
            <v>-  Memuat</v>
          </cell>
          <cell r="G3146" t="str">
            <v>T1</v>
          </cell>
          <cell r="H3146">
            <v>3</v>
          </cell>
          <cell r="I3146" t="str">
            <v>menit</v>
          </cell>
        </row>
        <row r="3147">
          <cell r="C3147" t="str">
            <v>-  Mengaduk</v>
          </cell>
          <cell r="G3147" t="str">
            <v>T2</v>
          </cell>
          <cell r="H3147">
            <v>2</v>
          </cell>
          <cell r="I3147" t="str">
            <v>menit</v>
          </cell>
        </row>
        <row r="3148">
          <cell r="C3148" t="str">
            <v>-  Menuang</v>
          </cell>
          <cell r="G3148" t="str">
            <v>T3</v>
          </cell>
          <cell r="H3148">
            <v>3</v>
          </cell>
          <cell r="I3148" t="str">
            <v>menit</v>
          </cell>
        </row>
        <row r="3149">
          <cell r="C3149" t="str">
            <v>-  Tunggu, dll.</v>
          </cell>
          <cell r="G3149" t="str">
            <v>T4</v>
          </cell>
          <cell r="H3149">
            <v>3</v>
          </cell>
          <cell r="I3149" t="str">
            <v>menit</v>
          </cell>
        </row>
        <row r="3150">
          <cell r="G3150" t="str">
            <v>Ts</v>
          </cell>
          <cell r="H3150">
            <v>11</v>
          </cell>
          <cell r="I3150" t="str">
            <v>menit</v>
          </cell>
        </row>
        <row r="3152">
          <cell r="C3152" t="str">
            <v>Kap. Prod. / jam  =</v>
          </cell>
          <cell r="D3152" t="str">
            <v>V x Fa x 60</v>
          </cell>
          <cell r="G3152" t="str">
            <v>Q1</v>
          </cell>
          <cell r="H3152">
            <v>2.2636363636363637</v>
          </cell>
          <cell r="I3152" t="str">
            <v>M3</v>
          </cell>
        </row>
        <row r="3153">
          <cell r="D3153" t="str">
            <v>1000 x Ts</v>
          </cell>
        </row>
        <row r="3155">
          <cell r="C3155" t="str">
            <v>Koefisien Alat / M3</v>
          </cell>
          <cell r="D3155" t="str">
            <v xml:space="preserve">  =   1  :  Q1</v>
          </cell>
          <cell r="G3155" t="str">
            <v>(E06)</v>
          </cell>
          <cell r="H3155">
            <v>0.44176706827309237</v>
          </cell>
          <cell r="I3155" t="str">
            <v>jam</v>
          </cell>
        </row>
        <row r="3159">
          <cell r="J3159" t="str">
            <v>Berlanjut ke hal. berikut.</v>
          </cell>
        </row>
        <row r="3160">
          <cell r="A3160" t="str">
            <v>ITEM PEMBAYARAN NO.</v>
          </cell>
          <cell r="D3160" t="str">
            <v>: 5.5.(2)</v>
          </cell>
          <cell r="J3160" t="str">
            <v>Analisa EI-718</v>
          </cell>
        </row>
        <row r="3161">
          <cell r="A3161" t="str">
            <v>JENIS PEKERJAAN</v>
          </cell>
          <cell r="D3161" t="str">
            <v>: Pekerjaan LFAS Kelas B</v>
          </cell>
        </row>
        <row r="3162">
          <cell r="A3162" t="str">
            <v>SATUAN PEMBAYARAN</v>
          </cell>
          <cell r="D3162" t="str">
            <v>:  M3</v>
          </cell>
          <cell r="H3162" t="str">
            <v xml:space="preserve">        URAIAN ANALISA HARGA SATUAN</v>
          </cell>
        </row>
        <row r="3163">
          <cell r="J3163" t="str">
            <v>Lanjutan</v>
          </cell>
        </row>
        <row r="3165">
          <cell r="A3165" t="str">
            <v>No.</v>
          </cell>
          <cell r="C3165" t="str">
            <v>U R A I A N</v>
          </cell>
          <cell r="G3165" t="str">
            <v>KODE</v>
          </cell>
          <cell r="H3165" t="str">
            <v>KOEF.</v>
          </cell>
          <cell r="I3165" t="str">
            <v>SATUAN</v>
          </cell>
          <cell r="J3165" t="str">
            <v>KETERANGAN</v>
          </cell>
        </row>
        <row r="3168">
          <cell r="A3168" t="str">
            <v>2.b.</v>
          </cell>
          <cell r="C3168" t="str">
            <v>WATER TANK TRUCK</v>
          </cell>
          <cell r="G3168" t="str">
            <v>(E23)</v>
          </cell>
        </row>
        <row r="3169">
          <cell r="C3169" t="str">
            <v>Volume Tanki Air</v>
          </cell>
          <cell r="G3169" t="str">
            <v>V</v>
          </cell>
          <cell r="H3169">
            <v>4</v>
          </cell>
          <cell r="I3169" t="str">
            <v>M3</v>
          </cell>
        </row>
        <row r="3170">
          <cell r="C3170" t="str">
            <v>Kebutuhan air / M3 beton</v>
          </cell>
          <cell r="G3170" t="str">
            <v>Wc</v>
          </cell>
          <cell r="H3170">
            <v>5.5349999999999989E-2</v>
          </cell>
          <cell r="I3170" t="str">
            <v>M3</v>
          </cell>
        </row>
        <row r="3171">
          <cell r="C3171" t="str">
            <v>Faktor Efiesiensi Alat</v>
          </cell>
          <cell r="G3171" t="str">
            <v>Fa</v>
          </cell>
          <cell r="H3171">
            <v>0.83</v>
          </cell>
          <cell r="I3171" t="str">
            <v>-</v>
          </cell>
        </row>
        <row r="3172">
          <cell r="C3172" t="str">
            <v>Pengisian Tanki / jam</v>
          </cell>
          <cell r="G3172" t="str">
            <v>n</v>
          </cell>
          <cell r="H3172">
            <v>1</v>
          </cell>
          <cell r="I3172" t="str">
            <v>kali</v>
          </cell>
        </row>
        <row r="3174">
          <cell r="C3174" t="str">
            <v>Kap. Prod. / jam  =</v>
          </cell>
          <cell r="D3174" t="str">
            <v>V x Fa x n</v>
          </cell>
          <cell r="G3174" t="str">
            <v>Q2</v>
          </cell>
          <cell r="H3174">
            <v>59.981933152664865</v>
          </cell>
          <cell r="I3174" t="str">
            <v>M3</v>
          </cell>
        </row>
        <row r="3175">
          <cell r="D3175" t="str">
            <v>Wc</v>
          </cell>
        </row>
        <row r="3177">
          <cell r="C3177" t="str">
            <v>Koefisien Alat / M3</v>
          </cell>
          <cell r="D3177" t="str">
            <v xml:space="preserve">  =   1  :  Q2</v>
          </cell>
          <cell r="G3177" t="str">
            <v>(E23)</v>
          </cell>
          <cell r="H3177">
            <v>1.6671686746987949E-2</v>
          </cell>
          <cell r="I3177" t="str">
            <v>jam</v>
          </cell>
        </row>
        <row r="3179">
          <cell r="A3179" t="str">
            <v>2.c.</v>
          </cell>
          <cell r="C3179" t="str">
            <v>CONCRETE VIBRATOR</v>
          </cell>
          <cell r="G3179" t="str">
            <v>(E20)</v>
          </cell>
        </row>
        <row r="3180">
          <cell r="C3180" t="str">
            <v>Kebutuhan Alat Penggetar Beton ini disesuaikan dengan</v>
          </cell>
        </row>
        <row r="3181">
          <cell r="C3181" t="str">
            <v>kapasitas produksi Alat Pencampur (Concrete Mixer)</v>
          </cell>
        </row>
        <row r="3183">
          <cell r="C3183" t="str">
            <v>Kap. Prod. / jam  =</v>
          </cell>
          <cell r="D3183" t="str">
            <v>Kap.Prod./Jam Alat Concrete Mixer</v>
          </cell>
          <cell r="G3183" t="str">
            <v>Q3</v>
          </cell>
          <cell r="H3183">
            <v>2.2636363636363637</v>
          </cell>
          <cell r="I3183" t="str">
            <v>M3</v>
          </cell>
        </row>
        <row r="3185">
          <cell r="C3185" t="str">
            <v>Koefisien Alat / M3</v>
          </cell>
          <cell r="D3185" t="str">
            <v xml:space="preserve">  =   1  :  Q3</v>
          </cell>
          <cell r="G3185" t="str">
            <v>(E20)</v>
          </cell>
          <cell r="H3185">
            <v>0.44176706827309237</v>
          </cell>
          <cell r="I3185" t="str">
            <v>jam</v>
          </cell>
        </row>
        <row r="3187">
          <cell r="A3187" t="str">
            <v>2.c.</v>
          </cell>
          <cell r="C3187" t="str">
            <v>ALAT BANTU</v>
          </cell>
        </row>
        <row r="3188">
          <cell r="C3188" t="str">
            <v>Diperlukan  :</v>
          </cell>
        </row>
        <row r="3189">
          <cell r="C3189" t="str">
            <v>- Sekop</v>
          </cell>
          <cell r="D3189" t="str">
            <v>=  2  buah</v>
          </cell>
        </row>
        <row r="3190">
          <cell r="C3190" t="str">
            <v>- Pacul</v>
          </cell>
          <cell r="D3190" t="str">
            <v>=  2  buah</v>
          </cell>
        </row>
        <row r="3191">
          <cell r="C3191" t="str">
            <v>- Sendok Semen</v>
          </cell>
          <cell r="D3191" t="str">
            <v>=  2  buah</v>
          </cell>
        </row>
        <row r="3192">
          <cell r="C3192" t="str">
            <v>- Ember Cor</v>
          </cell>
          <cell r="D3192" t="str">
            <v>=  4  buah</v>
          </cell>
        </row>
        <row r="3193">
          <cell r="C3193" t="str">
            <v>- Gerobak Dorong</v>
          </cell>
          <cell r="D3193" t="str">
            <v>=  1  buah</v>
          </cell>
        </row>
        <row r="3195">
          <cell r="A3195" t="str">
            <v>3.</v>
          </cell>
          <cell r="C3195" t="str">
            <v>TENAGA</v>
          </cell>
        </row>
        <row r="3196">
          <cell r="C3196" t="str">
            <v>Produksi Beton dalam 1 hari</v>
          </cell>
          <cell r="E3196" t="str">
            <v>=  Tk x Q1</v>
          </cell>
          <cell r="G3196" t="str">
            <v>Qt</v>
          </cell>
          <cell r="H3196">
            <v>15.845454545454546</v>
          </cell>
          <cell r="I3196" t="str">
            <v>M3</v>
          </cell>
        </row>
        <row r="3198">
          <cell r="C3198" t="str">
            <v>Kebutuhan tenaga :</v>
          </cell>
          <cell r="D3198" t="str">
            <v>- Mandor</v>
          </cell>
          <cell r="G3198" t="str">
            <v>M</v>
          </cell>
          <cell r="H3198">
            <v>1</v>
          </cell>
          <cell r="I3198" t="str">
            <v>orang</v>
          </cell>
        </row>
        <row r="3199">
          <cell r="D3199" t="str">
            <v>- Tukang</v>
          </cell>
          <cell r="G3199" t="str">
            <v>Tb</v>
          </cell>
          <cell r="H3199">
            <v>4</v>
          </cell>
          <cell r="I3199" t="str">
            <v>orang</v>
          </cell>
        </row>
        <row r="3200">
          <cell r="D3200" t="str">
            <v>- Pekerja</v>
          </cell>
          <cell r="G3200" t="str">
            <v>P</v>
          </cell>
          <cell r="H3200">
            <v>12</v>
          </cell>
          <cell r="I3200" t="str">
            <v>orang</v>
          </cell>
        </row>
        <row r="3202">
          <cell r="C3202" t="str">
            <v>Koefisien Tenaga / M3   :</v>
          </cell>
        </row>
        <row r="3203">
          <cell r="D3203" t="str">
            <v>-  Mandor</v>
          </cell>
          <cell r="E3203" t="str">
            <v>= (Tk x M) : Qt</v>
          </cell>
          <cell r="G3203" t="str">
            <v>(L03)</v>
          </cell>
          <cell r="H3203">
            <v>0.44176706827309237</v>
          </cell>
          <cell r="I3203" t="str">
            <v>jam</v>
          </cell>
        </row>
        <row r="3204">
          <cell r="D3204" t="str">
            <v>-  Tukang</v>
          </cell>
          <cell r="E3204" t="str">
            <v>= (Tk x Tb) : Qt</v>
          </cell>
          <cell r="G3204" t="str">
            <v>(L02)</v>
          </cell>
          <cell r="H3204">
            <v>1.7670682730923695</v>
          </cell>
          <cell r="I3204" t="str">
            <v>jam</v>
          </cell>
        </row>
        <row r="3205">
          <cell r="D3205" t="str">
            <v>-  Pekerja</v>
          </cell>
          <cell r="E3205" t="str">
            <v>= (Tk x P) : Qt</v>
          </cell>
          <cell r="G3205" t="str">
            <v>(L01)</v>
          </cell>
          <cell r="H3205">
            <v>5.3012048192771086</v>
          </cell>
          <cell r="I3205" t="str">
            <v>jam</v>
          </cell>
        </row>
        <row r="3208">
          <cell r="A3208" t="str">
            <v>4.</v>
          </cell>
          <cell r="C3208" t="str">
            <v>HARGA DASAR SATUAN UPAH, BAHAN DAN ALAT</v>
          </cell>
        </row>
        <row r="3209">
          <cell r="C3209" t="str">
            <v>Lihat lampiran.</v>
          </cell>
        </row>
        <row r="3218">
          <cell r="J3218" t="str">
            <v>Berlanjut ke hal. berikut.</v>
          </cell>
        </row>
        <row r="3219">
          <cell r="A3219" t="str">
            <v>ITEM PEMBAYARAN NO.</v>
          </cell>
          <cell r="D3219" t="str">
            <v>: 5.5.(2)</v>
          </cell>
          <cell r="J3219" t="str">
            <v>Analisa EI-718</v>
          </cell>
        </row>
        <row r="3220">
          <cell r="A3220" t="str">
            <v>JENIS PEKERJAAN</v>
          </cell>
          <cell r="D3220" t="str">
            <v>: Pekerjaan LFAS Kelas B</v>
          </cell>
        </row>
        <row r="3221">
          <cell r="A3221" t="str">
            <v>SATUAN PEMBAYARAN</v>
          </cell>
          <cell r="D3221" t="str">
            <v>:  M3</v>
          </cell>
          <cell r="H3221" t="str">
            <v xml:space="preserve">        URAIAN ANALISA HARGA SATUAN</v>
          </cell>
        </row>
        <row r="3222">
          <cell r="J3222" t="str">
            <v>Lanjutan</v>
          </cell>
        </row>
        <row r="3224">
          <cell r="A3224" t="str">
            <v>No.</v>
          </cell>
          <cell r="C3224" t="str">
            <v>U R A I A N</v>
          </cell>
          <cell r="G3224" t="str">
            <v>KODE</v>
          </cell>
          <cell r="H3224" t="str">
            <v>KOEF.</v>
          </cell>
          <cell r="I3224" t="str">
            <v>SATUAN</v>
          </cell>
          <cell r="J3224" t="str">
            <v>KETERANGAN</v>
          </cell>
        </row>
        <row r="3227">
          <cell r="A3227" t="str">
            <v>5.</v>
          </cell>
          <cell r="C3227" t="str">
            <v>ANALISA HARGA SATUAN PEKERJAAN</v>
          </cell>
        </row>
        <row r="3228">
          <cell r="C3228" t="str">
            <v>Lihat perhitungan dalam FORMULIR STANDAR UNTUK</v>
          </cell>
        </row>
        <row r="3229">
          <cell r="C3229" t="str">
            <v>PEREKEMAN ANALISA MASING-MASING HARGA</v>
          </cell>
        </row>
        <row r="3230">
          <cell r="C3230" t="str">
            <v>SATUAN.</v>
          </cell>
        </row>
        <row r="3231">
          <cell r="C3231" t="str">
            <v>Didapat Harga Satuan Pekerjaan :</v>
          </cell>
        </row>
        <row r="3233">
          <cell r="C3233" t="str">
            <v xml:space="preserve">Rp.  </v>
          </cell>
          <cell r="D3233">
            <v>313349.42307399388</v>
          </cell>
          <cell r="E3233" t="str">
            <v xml:space="preserve"> / M3</v>
          </cell>
        </row>
        <row r="3236">
          <cell r="A3236" t="str">
            <v>6.</v>
          </cell>
          <cell r="C3236" t="str">
            <v>MASA PELAKSANAAN YANG DIPERLUKAN</v>
          </cell>
        </row>
        <row r="3237">
          <cell r="C3237" t="str">
            <v>Masa Pelaksanaan :</v>
          </cell>
          <cell r="D3237" t="str">
            <v>. . . . . . . . . . . .</v>
          </cell>
        </row>
        <row r="3239">
          <cell r="A3239" t="str">
            <v>7.</v>
          </cell>
          <cell r="C3239" t="str">
            <v>VOLUME PEKERJAAN YANG DIPERLUKAN</v>
          </cell>
        </row>
        <row r="3240">
          <cell r="C3240" t="str">
            <v>Volume pekerjaan  :</v>
          </cell>
          <cell r="D3240">
            <v>1</v>
          </cell>
          <cell r="E3240" t="str">
            <v>M3</v>
          </cell>
        </row>
        <row r="3281">
          <cell r="A3281" t="str">
            <v>ITEM PEMBAYARAN NO.</v>
          </cell>
          <cell r="D3281" t="str">
            <v>: 5.5.(3)</v>
          </cell>
          <cell r="J3281" t="str">
            <v>Analisa EI-718</v>
          </cell>
          <cell r="T3281" t="str">
            <v>Analisa EI-718</v>
          </cell>
        </row>
        <row r="3282">
          <cell r="A3282" t="str">
            <v>JENIS PEKERJAAN</v>
          </cell>
          <cell r="D3282" t="str">
            <v>: Pekerjaan LPAS Kelas C</v>
          </cell>
        </row>
        <row r="3283">
          <cell r="A3283" t="str">
            <v>SATUAN PEMBAYARAN</v>
          </cell>
          <cell r="D3283" t="str">
            <v>:  M3</v>
          </cell>
          <cell r="H3283" t="str">
            <v xml:space="preserve">        URAIAN ANALISA HARGA SATUAN</v>
          </cell>
          <cell r="L3283" t="str">
            <v>FORMULIR STANDAR UNTUK</v>
          </cell>
        </row>
        <row r="3284">
          <cell r="L3284" t="str">
            <v>PEREKAMAN ANALISA MASING-MASING HARGA SATUAN</v>
          </cell>
        </row>
        <row r="3285">
          <cell r="L3285">
            <v>0</v>
          </cell>
        </row>
        <row r="3286">
          <cell r="A3286" t="str">
            <v>No.</v>
          </cell>
          <cell r="C3286" t="str">
            <v>U R A I A N</v>
          </cell>
          <cell r="G3286" t="str">
            <v>KODE</v>
          </cell>
          <cell r="H3286" t="str">
            <v>KOEF.</v>
          </cell>
          <cell r="I3286" t="str">
            <v>SATUAN</v>
          </cell>
          <cell r="J3286" t="str">
            <v>KETERANGAN</v>
          </cell>
        </row>
        <row r="3288">
          <cell r="L3288" t="str">
            <v>PROYEK</v>
          </cell>
          <cell r="O3288" t="str">
            <v>:</v>
          </cell>
        </row>
        <row r="3289">
          <cell r="A3289" t="str">
            <v>I.</v>
          </cell>
          <cell r="C3289" t="str">
            <v>ASUMSI</v>
          </cell>
          <cell r="L3289" t="str">
            <v>No. PAKET KONTRAK</v>
          </cell>
          <cell r="O3289" t="str">
            <v>:</v>
          </cell>
        </row>
        <row r="3290">
          <cell r="A3290">
            <v>1</v>
          </cell>
          <cell r="C3290" t="str">
            <v>Menggunakan alat (cara mekanik)</v>
          </cell>
          <cell r="L3290" t="str">
            <v>NAMA PAKET</v>
          </cell>
          <cell r="O3290" t="str">
            <v>:</v>
          </cell>
        </row>
        <row r="3291">
          <cell r="A3291">
            <v>2</v>
          </cell>
          <cell r="C3291" t="str">
            <v>Lokasi pekerjaan : sepanjang jalan</v>
          </cell>
          <cell r="L3291" t="str">
            <v>PROP / KAB / KODYA</v>
          </cell>
          <cell r="O3291" t="str">
            <v>:</v>
          </cell>
        </row>
        <row r="3292">
          <cell r="A3292">
            <v>3</v>
          </cell>
          <cell r="C3292" t="str">
            <v>Agregat merupakan bahan Lapis Pondasi Agregat</v>
          </cell>
          <cell r="L3292" t="str">
            <v>ITEM PEMBAYARAN NO.</v>
          </cell>
          <cell r="O3292" t="str">
            <v>: 5.5.(3)</v>
          </cell>
          <cell r="R3292" t="str">
            <v>PERKIRAAN VOL. PEK.</v>
          </cell>
          <cell r="T3292" t="str">
            <v>:</v>
          </cell>
          <cell r="U3292">
            <v>1</v>
          </cell>
        </row>
        <row r="3293">
          <cell r="C3293" t="str">
            <v>Kelas C yang telah dicampur di base camp dan</v>
          </cell>
          <cell r="L3293" t="str">
            <v>JENIS PEKERJAAN</v>
          </cell>
          <cell r="O3293" t="str">
            <v>: Pekerjaan LPAS Kelas C</v>
          </cell>
          <cell r="R3293" t="str">
            <v>TOTAL HARGA (Rp.)</v>
          </cell>
          <cell r="T3293" t="str">
            <v>:</v>
          </cell>
          <cell r="U3293">
            <v>31522.779454667012</v>
          </cell>
        </row>
        <row r="3294">
          <cell r="C3294" t="str">
            <v>selanjutnya dimuat ke truck dengan wheel loader</v>
          </cell>
        </row>
        <row r="3295">
          <cell r="A3295">
            <v>4</v>
          </cell>
          <cell r="C3295" t="str">
            <v>Jarak rata-rata Base camp ke lokasi pekerjaan</v>
          </cell>
          <cell r="G3295" t="str">
            <v>L</v>
          </cell>
          <cell r="H3295">
            <v>0</v>
          </cell>
          <cell r="I3295" t="str">
            <v>KM</v>
          </cell>
          <cell r="L3295" t="str">
            <v>SATUAN PEMBAYARAN</v>
          </cell>
          <cell r="O3295" t="str">
            <v>:  M3</v>
          </cell>
          <cell r="R3295" t="str">
            <v>% THD. BIAYA PROYEK</v>
          </cell>
          <cell r="T3295" t="str">
            <v>:</v>
          </cell>
          <cell r="U3295" t="e">
            <v>#DIV/0!</v>
          </cell>
        </row>
        <row r="3296">
          <cell r="A3296">
            <v>5</v>
          </cell>
          <cell r="C3296" t="str">
            <v>Jam kerja efektif per-hari</v>
          </cell>
          <cell r="G3296" t="str">
            <v>Tk</v>
          </cell>
          <cell r="H3296">
            <v>7</v>
          </cell>
          <cell r="I3296" t="str">
            <v>jam</v>
          </cell>
        </row>
        <row r="3297">
          <cell r="A3297">
            <v>6</v>
          </cell>
          <cell r="C3297" t="str">
            <v>Kadar Semen Minimum (Spesifikasi)</v>
          </cell>
          <cell r="G3297" t="str">
            <v>Ks</v>
          </cell>
          <cell r="H3297">
            <v>250</v>
          </cell>
          <cell r="I3297" t="str">
            <v>Kg/M3</v>
          </cell>
        </row>
        <row r="3298">
          <cell r="A3298">
            <v>7</v>
          </cell>
          <cell r="C3298" t="str">
            <v>Perbandingan Air/Semen Maksimum (Spesifikasi)</v>
          </cell>
          <cell r="G3298" t="str">
            <v>Wcr</v>
          </cell>
          <cell r="H3298">
            <v>0.6</v>
          </cell>
          <cell r="I3298" t="str">
            <v>-</v>
          </cell>
          <cell r="L3298" t="str">
            <v>NO.</v>
          </cell>
          <cell r="N3298" t="str">
            <v>KOMPONEN</v>
          </cell>
          <cell r="P3298" t="str">
            <v>SATUAN</v>
          </cell>
          <cell r="Q3298" t="str">
            <v>KUANTITAS</v>
          </cell>
          <cell r="R3298" t="str">
            <v>SATUAN</v>
          </cell>
          <cell r="S3298" t="str">
            <v>HARGA</v>
          </cell>
        </row>
        <row r="3299">
          <cell r="A3299">
            <v>8</v>
          </cell>
          <cell r="C3299" t="str">
            <v>Perbandingan Camp.</v>
          </cell>
          <cell r="D3299">
            <v>12</v>
          </cell>
          <cell r="E3299" t="str">
            <v>:  Semen</v>
          </cell>
          <cell r="G3299" t="str">
            <v>Sm</v>
          </cell>
          <cell r="H3299">
            <v>12</v>
          </cell>
          <cell r="I3299" t="str">
            <v>%</v>
          </cell>
          <cell r="J3299" t="str">
            <v xml:space="preserve"> Berdasarkan</v>
          </cell>
          <cell r="R3299" t="str">
            <v>(Rp.)</v>
          </cell>
          <cell r="S3299" t="str">
            <v>(Rp.)</v>
          </cell>
        </row>
        <row r="3300">
          <cell r="D3300">
            <v>47</v>
          </cell>
          <cell r="E3300" t="str">
            <v>:  Agregat Halus</v>
          </cell>
          <cell r="G3300" t="str">
            <v>Fa</v>
          </cell>
          <cell r="H3300">
            <v>41.4</v>
          </cell>
          <cell r="I3300" t="str">
            <v>%</v>
          </cell>
          <cell r="J3300" t="str">
            <v xml:space="preserve"> JMF &amp; sesuai</v>
          </cell>
        </row>
        <row r="3301">
          <cell r="D3301">
            <v>38</v>
          </cell>
          <cell r="E3301" t="str">
            <v>:  Agregat Kasar</v>
          </cell>
          <cell r="G3301" t="str">
            <v>Ca</v>
          </cell>
          <cell r="H3301">
            <v>33.4</v>
          </cell>
          <cell r="I3301" t="str">
            <v>%</v>
          </cell>
          <cell r="J3301">
            <v>0</v>
          </cell>
        </row>
        <row r="3302">
          <cell r="D3302">
            <v>15</v>
          </cell>
          <cell r="E3302" t="str">
            <v>: Tanah</v>
          </cell>
          <cell r="G3302" t="str">
            <v>Tnh</v>
          </cell>
          <cell r="H3302">
            <v>13.2</v>
          </cell>
          <cell r="I3302" t="str">
            <v>%</v>
          </cell>
        </row>
        <row r="3303">
          <cell r="A3303">
            <v>9</v>
          </cell>
          <cell r="C3303" t="str">
            <v>Berat Jenis Material :</v>
          </cell>
          <cell r="L3303" t="str">
            <v>A.</v>
          </cell>
          <cell r="N3303" t="str">
            <v>TENAGA</v>
          </cell>
        </row>
        <row r="3304">
          <cell r="C3304" t="str">
            <v>-  Beton</v>
          </cell>
          <cell r="G3304" t="str">
            <v>D1</v>
          </cell>
          <cell r="H3304">
            <v>2.25</v>
          </cell>
          <cell r="I3304" t="str">
            <v>T/M3</v>
          </cell>
        </row>
        <row r="3305">
          <cell r="C3305" t="str">
            <v>-  Semen</v>
          </cell>
          <cell r="G3305" t="str">
            <v>D2</v>
          </cell>
          <cell r="H3305">
            <v>3</v>
          </cell>
          <cell r="I3305" t="str">
            <v>T/M3</v>
          </cell>
          <cell r="L3305" t="str">
            <v>1.</v>
          </cell>
          <cell r="N3305" t="str">
            <v>Pekerja</v>
          </cell>
          <cell r="O3305" t="str">
            <v>(L01)</v>
          </cell>
          <cell r="P3305" t="str">
            <v>jam</v>
          </cell>
          <cell r="Q3305">
            <v>5.3012048192771086</v>
          </cell>
          <cell r="R3305">
            <v>2857.14</v>
          </cell>
          <cell r="U3305">
            <v>15146.284337349398</v>
          </cell>
        </row>
        <row r="3306">
          <cell r="C3306" t="str">
            <v>-  Agregat Kelas C</v>
          </cell>
          <cell r="G3306" t="str">
            <v>D3</v>
          </cell>
          <cell r="H3306">
            <v>1.9</v>
          </cell>
          <cell r="I3306" t="str">
            <v>T/M3</v>
          </cell>
          <cell r="L3306" t="str">
            <v>2.</v>
          </cell>
          <cell r="N3306" t="str">
            <v>Tukang</v>
          </cell>
          <cell r="O3306" t="str">
            <v>(L02)</v>
          </cell>
          <cell r="P3306" t="str">
            <v>jam</v>
          </cell>
          <cell r="Q3306">
            <v>1.7670682730923695</v>
          </cell>
          <cell r="R3306">
            <v>4285.71</v>
          </cell>
          <cell r="U3306">
            <v>7573.142168674699</v>
          </cell>
        </row>
        <row r="3307">
          <cell r="C3307">
            <v>0</v>
          </cell>
          <cell r="G3307">
            <v>0</v>
          </cell>
          <cell r="H3307">
            <v>0</v>
          </cell>
          <cell r="I3307">
            <v>0</v>
          </cell>
          <cell r="L3307" t="str">
            <v>3.</v>
          </cell>
          <cell r="N3307" t="str">
            <v>Mandor</v>
          </cell>
          <cell r="O3307" t="str">
            <v>(L03)</v>
          </cell>
          <cell r="P3307" t="str">
            <v>jam</v>
          </cell>
          <cell r="Q3307">
            <v>0.44176706827309237</v>
          </cell>
          <cell r="R3307">
            <v>3214.29</v>
          </cell>
          <cell r="U3307">
            <v>1419.9674698795181</v>
          </cell>
        </row>
        <row r="3308">
          <cell r="C3308">
            <v>0</v>
          </cell>
        </row>
        <row r="3309">
          <cell r="A3309" t="str">
            <v>II.</v>
          </cell>
          <cell r="C3309" t="str">
            <v>URUTAN KERJA</v>
          </cell>
          <cell r="Q3309" t="str">
            <v xml:space="preserve">JUMLAH HARGA TENAGA   </v>
          </cell>
          <cell r="U3309">
            <v>24139.393975903615</v>
          </cell>
        </row>
        <row r="3310">
          <cell r="A3310">
            <v>1</v>
          </cell>
          <cell r="C3310" t="str">
            <v>Semen, pasir, batu kerikil dan air dicampur dan diaduk</v>
          </cell>
        </row>
        <row r="3311">
          <cell r="C3311" t="str">
            <v>menjadi beton dengan menggunakan Concrete Mixer</v>
          </cell>
          <cell r="L3311" t="str">
            <v>B.</v>
          </cell>
          <cell r="N3311" t="str">
            <v>BAHAN</v>
          </cell>
        </row>
        <row r="3312">
          <cell r="A3312">
            <v>2</v>
          </cell>
          <cell r="C3312" t="str">
            <v>Beton di-cor ke dalam bekisting yang telah disiapkan</v>
          </cell>
        </row>
        <row r="3313">
          <cell r="A3313">
            <v>3</v>
          </cell>
          <cell r="C3313" t="str">
            <v>Penyelesaian dan perapihan setelah pemasangan</v>
          </cell>
          <cell r="L3313" t="str">
            <v>1.</v>
          </cell>
          <cell r="N3313" t="str">
            <v>Semen</v>
          </cell>
          <cell r="O3313" t="str">
            <v>(M12)</v>
          </cell>
          <cell r="P3313" t="str">
            <v>Kg</v>
          </cell>
          <cell r="Q3313">
            <v>276.75</v>
          </cell>
          <cell r="R3313">
            <v>1357.5</v>
          </cell>
          <cell r="U3313">
            <v>375688.125</v>
          </cell>
        </row>
        <row r="3314">
          <cell r="L3314" t="str">
            <v>2.</v>
          </cell>
          <cell r="N3314" t="str">
            <v>Aggregat Klas C</v>
          </cell>
          <cell r="O3314" t="str">
            <v>(M01)</v>
          </cell>
          <cell r="P3314" t="str">
            <v>M3</v>
          </cell>
          <cell r="Q3314">
            <v>0.50251973684210527</v>
          </cell>
          <cell r="R3314">
            <v>141787.08464737452</v>
          </cell>
          <cell r="U3314">
            <v>71250.808464607951</v>
          </cell>
        </row>
        <row r="3315">
          <cell r="A3315" t="str">
            <v>III.</v>
          </cell>
          <cell r="C3315" t="str">
            <v>PEMAKAIAN BAHAN, ALAT DAN TENAGA</v>
          </cell>
        </row>
        <row r="3317">
          <cell r="A3317" t="str">
            <v xml:space="preserve">   1.</v>
          </cell>
          <cell r="C3317" t="str">
            <v>BAHAN</v>
          </cell>
        </row>
        <row r="3318">
          <cell r="A3318" t="str">
            <v>1.a.</v>
          </cell>
          <cell r="C3318" t="str">
            <v>Semen (PC)          =</v>
          </cell>
          <cell r="D3318" t="str">
            <v xml:space="preserve">   {Sm x D1 x 1000} x 1.025</v>
          </cell>
          <cell r="G3318" t="str">
            <v>(M12)</v>
          </cell>
          <cell r="H3318">
            <v>276.75</v>
          </cell>
          <cell r="I3318" t="str">
            <v>Kg</v>
          </cell>
        </row>
        <row r="3319">
          <cell r="A3319" t="str">
            <v>1.b.</v>
          </cell>
          <cell r="C3319" t="str">
            <v>Agregat Kelas C</v>
          </cell>
          <cell r="D3319" t="str">
            <v xml:space="preserve">   {(Ps x D1) : D3} x 1.025</v>
          </cell>
          <cell r="G3319" t="str">
            <v>(M01)</v>
          </cell>
          <cell r="H3319">
            <v>0.50251973684210527</v>
          </cell>
          <cell r="I3319" t="str">
            <v>M3</v>
          </cell>
        </row>
        <row r="3320">
          <cell r="A3320" t="str">
            <v>1.c.</v>
          </cell>
          <cell r="C3320">
            <v>0</v>
          </cell>
          <cell r="D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</row>
        <row r="3321">
          <cell r="A3321" t="str">
            <v>1.e.</v>
          </cell>
          <cell r="C3321" t="str">
            <v>Bekisting</v>
          </cell>
          <cell r="G3321" t="str">
            <v>(M19)</v>
          </cell>
          <cell r="H3321">
            <v>0.05</v>
          </cell>
          <cell r="I3321" t="str">
            <v>M3</v>
          </cell>
        </row>
        <row r="3322">
          <cell r="A3322" t="str">
            <v>1.f</v>
          </cell>
          <cell r="C3322" t="str">
            <v>Paku</v>
          </cell>
          <cell r="G3322" t="str">
            <v>(M18)</v>
          </cell>
          <cell r="H3322">
            <v>0.4</v>
          </cell>
          <cell r="I3322" t="str">
            <v>Kg</v>
          </cell>
        </row>
        <row r="3324">
          <cell r="A3324" t="str">
            <v>2.</v>
          </cell>
          <cell r="C3324" t="str">
            <v>ALAT</v>
          </cell>
        </row>
        <row r="3325">
          <cell r="A3325" t="str">
            <v>2.a.</v>
          </cell>
          <cell r="C3325" t="str">
            <v>CONCRETE MIXER</v>
          </cell>
          <cell r="G3325" t="str">
            <v>(E06)</v>
          </cell>
        </row>
        <row r="3326">
          <cell r="C3326" t="str">
            <v>Kapasitas Alat</v>
          </cell>
          <cell r="G3326" t="str">
            <v>V</v>
          </cell>
          <cell r="H3326">
            <v>500</v>
          </cell>
          <cell r="I3326" t="str">
            <v>liter</v>
          </cell>
        </row>
        <row r="3327">
          <cell r="C3327" t="str">
            <v>Faktor Efisiensi Alat</v>
          </cell>
          <cell r="G3327" t="str">
            <v>Fa</v>
          </cell>
          <cell r="H3327">
            <v>0.83</v>
          </cell>
          <cell r="I3327" t="str">
            <v>-</v>
          </cell>
        </row>
        <row r="3328">
          <cell r="C3328" t="str">
            <v>Waktu siklus   :</v>
          </cell>
          <cell r="D3328" t="str">
            <v>(T1 + T2 + T3 + T4)</v>
          </cell>
          <cell r="G3328" t="str">
            <v>Ts</v>
          </cell>
        </row>
        <row r="3329">
          <cell r="C3329" t="str">
            <v>-  Memuat</v>
          </cell>
          <cell r="G3329" t="str">
            <v>T1</v>
          </cell>
          <cell r="H3329">
            <v>3</v>
          </cell>
          <cell r="I3329" t="str">
            <v>menit</v>
          </cell>
        </row>
        <row r="3330">
          <cell r="C3330" t="str">
            <v>-  Mengaduk</v>
          </cell>
          <cell r="G3330" t="str">
            <v>T2</v>
          </cell>
          <cell r="H3330">
            <v>2</v>
          </cell>
          <cell r="I3330" t="str">
            <v>menit</v>
          </cell>
        </row>
        <row r="3331">
          <cell r="C3331" t="str">
            <v>-  Menuang</v>
          </cell>
          <cell r="G3331" t="str">
            <v>T3</v>
          </cell>
          <cell r="H3331">
            <v>3</v>
          </cell>
          <cell r="I3331" t="str">
            <v>menit</v>
          </cell>
        </row>
        <row r="3332">
          <cell r="C3332" t="str">
            <v>-  Tunggu, dll.</v>
          </cell>
          <cell r="G3332" t="str">
            <v>T4</v>
          </cell>
          <cell r="H3332">
            <v>3</v>
          </cell>
          <cell r="I3332" t="str">
            <v>menit</v>
          </cell>
        </row>
        <row r="3333">
          <cell r="G3333" t="str">
            <v>Ts</v>
          </cell>
          <cell r="H3333">
            <v>11</v>
          </cell>
          <cell r="I3333" t="str">
            <v>menit</v>
          </cell>
        </row>
        <row r="3335">
          <cell r="C3335" t="str">
            <v>Kap. Prod. / jam  =</v>
          </cell>
          <cell r="D3335" t="str">
            <v>V x Fa x 60</v>
          </cell>
          <cell r="G3335" t="str">
            <v>Q1</v>
          </cell>
          <cell r="H3335">
            <v>2.2636363636363637</v>
          </cell>
          <cell r="I3335" t="str">
            <v>M3</v>
          </cell>
        </row>
        <row r="3336">
          <cell r="D3336" t="str">
            <v>1000 x Ts</v>
          </cell>
        </row>
        <row r="3338">
          <cell r="C3338" t="str">
            <v>Koefisien Alat / M3</v>
          </cell>
          <cell r="D3338" t="str">
            <v xml:space="preserve">  =   1  :  Q1</v>
          </cell>
          <cell r="G3338" t="str">
            <v>(E06)</v>
          </cell>
          <cell r="H3338">
            <v>0.44176706827309237</v>
          </cell>
          <cell r="I3338" t="str">
            <v>jam</v>
          </cell>
        </row>
        <row r="3342">
          <cell r="J3342" t="str">
            <v>Berlanjut ke hal. berikut.</v>
          </cell>
        </row>
        <row r="3343">
          <cell r="A3343" t="str">
            <v>ITEM PEMBAYARAN NO.</v>
          </cell>
          <cell r="D3343" t="str">
            <v>: 5.5.(3)</v>
          </cell>
          <cell r="J3343" t="str">
            <v>Analisa EI-718</v>
          </cell>
        </row>
        <row r="3344">
          <cell r="A3344" t="str">
            <v>JENIS PEKERJAAN</v>
          </cell>
          <cell r="D3344" t="str">
            <v>: Pekerjaan LPAS Kelas C</v>
          </cell>
        </row>
        <row r="3345">
          <cell r="A3345" t="str">
            <v>SATUAN PEMBAYARAN</v>
          </cell>
          <cell r="D3345" t="str">
            <v>:  M3</v>
          </cell>
          <cell r="H3345" t="str">
            <v xml:space="preserve">        URAIAN ANALISA HARGA SATUAN</v>
          </cell>
        </row>
        <row r="3346">
          <cell r="J3346" t="str">
            <v>Lanjutan</v>
          </cell>
        </row>
        <row r="3348">
          <cell r="A3348" t="str">
            <v>No.</v>
          </cell>
          <cell r="C3348" t="str">
            <v>U R A I A N</v>
          </cell>
          <cell r="G3348" t="str">
            <v>KODE</v>
          </cell>
          <cell r="H3348" t="str">
            <v>KOEF.</v>
          </cell>
          <cell r="I3348" t="str">
            <v>SATUAN</v>
          </cell>
          <cell r="J3348" t="str">
            <v>KETERANGAN</v>
          </cell>
        </row>
        <row r="3351">
          <cell r="A3351" t="str">
            <v>2.b.</v>
          </cell>
          <cell r="C3351" t="str">
            <v>WATER TANK TRUCK</v>
          </cell>
          <cell r="G3351" t="str">
            <v>(E23)</v>
          </cell>
        </row>
        <row r="3352">
          <cell r="C3352" t="str">
            <v>Volume Tanki Air</v>
          </cell>
          <cell r="G3352" t="str">
            <v>V</v>
          </cell>
          <cell r="H3352">
            <v>4</v>
          </cell>
          <cell r="I3352" t="str">
            <v>M3</v>
          </cell>
        </row>
        <row r="3353">
          <cell r="C3353" t="str">
            <v>Kebutuhan air / M3 beton</v>
          </cell>
          <cell r="G3353" t="str">
            <v>Wc</v>
          </cell>
          <cell r="H3353">
            <v>0.16604999999999998</v>
          </cell>
          <cell r="I3353" t="str">
            <v>M3</v>
          </cell>
        </row>
        <row r="3354">
          <cell r="C3354" t="str">
            <v>Faktor Efiesiensi Alat</v>
          </cell>
          <cell r="G3354" t="str">
            <v>Fa</v>
          </cell>
          <cell r="H3354">
            <v>0.83</v>
          </cell>
          <cell r="I3354" t="str">
            <v>-</v>
          </cell>
        </row>
        <row r="3355">
          <cell r="C3355" t="str">
            <v>Pengisian Tanki / jam</v>
          </cell>
          <cell r="G3355" t="str">
            <v>n</v>
          </cell>
          <cell r="H3355">
            <v>1</v>
          </cell>
          <cell r="I3355" t="str">
            <v>kali</v>
          </cell>
        </row>
        <row r="3357">
          <cell r="C3357" t="str">
            <v>Kap. Prod. / jam  =</v>
          </cell>
          <cell r="D3357" t="str">
            <v>V x Fa x n</v>
          </cell>
          <cell r="G3357" t="str">
            <v>Q2</v>
          </cell>
          <cell r="H3357">
            <v>19.993977717554955</v>
          </cell>
          <cell r="I3357" t="str">
            <v>M3</v>
          </cell>
        </row>
        <row r="3358">
          <cell r="D3358" t="str">
            <v>Wc</v>
          </cell>
        </row>
        <row r="3360">
          <cell r="C3360" t="str">
            <v>Koefisien Alat / M3</v>
          </cell>
          <cell r="D3360" t="str">
            <v xml:space="preserve">  =   1  :  Q2</v>
          </cell>
          <cell r="G3360" t="str">
            <v>(E23)</v>
          </cell>
          <cell r="H3360">
            <v>5.0015060240963853E-2</v>
          </cell>
          <cell r="I3360" t="str">
            <v>jam</v>
          </cell>
        </row>
        <row r="3362">
          <cell r="A3362" t="str">
            <v>2.c.</v>
          </cell>
          <cell r="C3362" t="str">
            <v>CONCRETE VIBRATOR</v>
          </cell>
          <cell r="G3362" t="str">
            <v>(E20)</v>
          </cell>
        </row>
        <row r="3363">
          <cell r="C3363" t="str">
            <v>Kebutuhan Alat Penggetar Beton ini disesuaikan dengan</v>
          </cell>
        </row>
        <row r="3364">
          <cell r="C3364" t="str">
            <v>kapasitas produksi Alat Pencampur (Concrete Mixer)</v>
          </cell>
        </row>
        <row r="3366">
          <cell r="C3366" t="str">
            <v>Kap. Prod. / jam  =</v>
          </cell>
          <cell r="D3366" t="str">
            <v>Kap.Prod./Jam Alat Concrete Mixer</v>
          </cell>
          <cell r="G3366" t="str">
            <v>Q3</v>
          </cell>
          <cell r="H3366">
            <v>2.2636363636363637</v>
          </cell>
          <cell r="I3366" t="str">
            <v>M3</v>
          </cell>
        </row>
        <row r="3368">
          <cell r="C3368" t="str">
            <v>Koefisien Alat / M3</v>
          </cell>
          <cell r="D3368" t="str">
            <v xml:space="preserve">  =   1  :  Q3</v>
          </cell>
          <cell r="G3368" t="str">
            <v>(E20)</v>
          </cell>
          <cell r="H3368">
            <v>0.44176706827309237</v>
          </cell>
          <cell r="I3368" t="str">
            <v>jam</v>
          </cell>
        </row>
        <row r="3370">
          <cell r="A3370" t="str">
            <v>2.c.</v>
          </cell>
          <cell r="C3370" t="str">
            <v>ALAT BANTU</v>
          </cell>
        </row>
        <row r="3371">
          <cell r="C3371" t="str">
            <v>Diperlukan  :</v>
          </cell>
        </row>
        <row r="3372">
          <cell r="C3372" t="str">
            <v>- Sekop</v>
          </cell>
          <cell r="D3372" t="str">
            <v>=  2  buah</v>
          </cell>
        </row>
        <row r="3373">
          <cell r="C3373" t="str">
            <v>- Pacul</v>
          </cell>
          <cell r="D3373" t="str">
            <v>=  2  buah</v>
          </cell>
        </row>
        <row r="3374">
          <cell r="C3374" t="str">
            <v>- Sendok Semen</v>
          </cell>
          <cell r="D3374" t="str">
            <v>=  2  buah</v>
          </cell>
        </row>
        <row r="3375">
          <cell r="C3375" t="str">
            <v>- Ember Cor</v>
          </cell>
          <cell r="D3375" t="str">
            <v>=  4  buah</v>
          </cell>
        </row>
        <row r="3376">
          <cell r="C3376" t="str">
            <v>- Gerobak Dorong</v>
          </cell>
          <cell r="D3376" t="str">
            <v>=  1  buah</v>
          </cell>
        </row>
        <row r="3378">
          <cell r="A3378" t="str">
            <v>3.</v>
          </cell>
          <cell r="C3378" t="str">
            <v>TENAGA</v>
          </cell>
        </row>
        <row r="3379">
          <cell r="C3379" t="str">
            <v>Produksi Beton dalam 1 hari</v>
          </cell>
          <cell r="E3379" t="str">
            <v>=  Tk x Q1</v>
          </cell>
          <cell r="G3379" t="str">
            <v>Qt</v>
          </cell>
          <cell r="H3379">
            <v>15.845454545454546</v>
          </cell>
          <cell r="I3379" t="str">
            <v>M3</v>
          </cell>
        </row>
        <row r="3381">
          <cell r="C3381" t="str">
            <v>Kebutuhan tenaga :</v>
          </cell>
          <cell r="D3381" t="str">
            <v>- Mandor</v>
          </cell>
          <cell r="G3381" t="str">
            <v>M</v>
          </cell>
          <cell r="H3381">
            <v>1</v>
          </cell>
          <cell r="I3381" t="str">
            <v>orang</v>
          </cell>
        </row>
        <row r="3382">
          <cell r="D3382" t="str">
            <v>- Tukang</v>
          </cell>
          <cell r="G3382" t="str">
            <v>Tb</v>
          </cell>
          <cell r="H3382">
            <v>4</v>
          </cell>
          <cell r="I3382" t="str">
            <v>orang</v>
          </cell>
        </row>
        <row r="3383">
          <cell r="D3383" t="str">
            <v>- Pekerja</v>
          </cell>
          <cell r="G3383" t="str">
            <v>P</v>
          </cell>
          <cell r="H3383">
            <v>12</v>
          </cell>
          <cell r="I3383" t="str">
            <v>orang</v>
          </cell>
        </row>
        <row r="3385">
          <cell r="C3385" t="str">
            <v>Koefisien Tenaga / M3   :</v>
          </cell>
        </row>
        <row r="3386">
          <cell r="D3386" t="str">
            <v>-  Mandor</v>
          </cell>
          <cell r="E3386" t="str">
            <v>= (Tk x M) : Qt</v>
          </cell>
          <cell r="G3386" t="str">
            <v>(L03)</v>
          </cell>
          <cell r="H3386">
            <v>0.44176706827309237</v>
          </cell>
          <cell r="I3386" t="str">
            <v>jam</v>
          </cell>
        </row>
        <row r="3387">
          <cell r="D3387" t="str">
            <v>-  Tukang</v>
          </cell>
          <cell r="E3387" t="str">
            <v>= (Tk x Tb) : Qt</v>
          </cell>
          <cell r="G3387" t="str">
            <v>(L02)</v>
          </cell>
          <cell r="H3387">
            <v>1.7670682730923695</v>
          </cell>
          <cell r="I3387" t="str">
            <v>jam</v>
          </cell>
        </row>
        <row r="3388">
          <cell r="D3388" t="str">
            <v>-  Pekerja</v>
          </cell>
          <cell r="E3388" t="str">
            <v>= (Tk x P) : Qt</v>
          </cell>
          <cell r="G3388" t="str">
            <v>(L01)</v>
          </cell>
          <cell r="H3388">
            <v>5.3012048192771086</v>
          </cell>
          <cell r="I3388" t="str">
            <v>jam</v>
          </cell>
        </row>
        <row r="3391">
          <cell r="A3391" t="str">
            <v>4.</v>
          </cell>
          <cell r="C3391" t="str">
            <v>HARGA DASAR SATUAN UPAH, BAHAN DAN ALAT</v>
          </cell>
        </row>
        <row r="3392">
          <cell r="C3392" t="str">
            <v>Lihat lampiran.</v>
          </cell>
        </row>
        <row r="3401">
          <cell r="J3401" t="str">
            <v>Berlanjut ke hal. berikut.</v>
          </cell>
        </row>
        <row r="3402">
          <cell r="A3402" t="str">
            <v>ITEM PEMBAYARAN NO.</v>
          </cell>
          <cell r="D3402" t="str">
            <v>: 5.5.(3)</v>
          </cell>
          <cell r="J3402" t="str">
            <v>Analisa EI-718</v>
          </cell>
        </row>
        <row r="3403">
          <cell r="A3403" t="str">
            <v>JENIS PEKERJAAN</v>
          </cell>
          <cell r="D3403" t="str">
            <v>: Pekerjaan LPAS Kelas C</v>
          </cell>
        </row>
        <row r="3404">
          <cell r="A3404" t="str">
            <v>SATUAN PEMBAYARAN</v>
          </cell>
          <cell r="D3404" t="str">
            <v>:  M3</v>
          </cell>
          <cell r="H3404" t="str">
            <v xml:space="preserve">        URAIAN ANALISA HARGA SATUAN</v>
          </cell>
        </row>
        <row r="3405">
          <cell r="J3405" t="str">
            <v>Lanjutan</v>
          </cell>
        </row>
        <row r="3407">
          <cell r="A3407" t="str">
            <v>No.</v>
          </cell>
          <cell r="C3407" t="str">
            <v>U R A I A N</v>
          </cell>
          <cell r="G3407" t="str">
            <v>KODE</v>
          </cell>
          <cell r="H3407" t="str">
            <v>KOEF.</v>
          </cell>
          <cell r="I3407" t="str">
            <v>SATUAN</v>
          </cell>
          <cell r="J3407" t="str">
            <v>KETERANGAN</v>
          </cell>
        </row>
        <row r="3410">
          <cell r="A3410" t="str">
            <v>5.</v>
          </cell>
          <cell r="C3410" t="str">
            <v>ANALISA HARGA SATUAN PEKERJAAN</v>
          </cell>
        </row>
        <row r="3411">
          <cell r="C3411" t="str">
            <v>Lihat perhitungan dalam FORMULIR STANDAR UNTUK</v>
          </cell>
        </row>
        <row r="3412">
          <cell r="C3412" t="str">
            <v>PEREKEMAN ANALISA MASING-MASING HARGA</v>
          </cell>
        </row>
        <row r="3413">
          <cell r="C3413" t="str">
            <v>SATUAN.</v>
          </cell>
        </row>
        <row r="3414">
          <cell r="C3414" t="str">
            <v>Didapat Harga Satuan Pekerjaan :</v>
          </cell>
        </row>
        <row r="3416">
          <cell r="C3416" t="str">
            <v xml:space="preserve">Rp.  </v>
          </cell>
          <cell r="D3416">
            <v>634714.46174467704</v>
          </cell>
          <cell r="E3416" t="str">
            <v xml:space="preserve"> / M3</v>
          </cell>
        </row>
        <row r="3419">
          <cell r="A3419" t="str">
            <v>6.</v>
          </cell>
          <cell r="C3419" t="str">
            <v>MASA PELAKSANAAN YANG DIPERLUKAN</v>
          </cell>
        </row>
        <row r="3420">
          <cell r="C3420" t="str">
            <v>Masa Pelaksanaan :</v>
          </cell>
          <cell r="D3420" t="str">
            <v>. . . . . . . . . . . .</v>
          </cell>
        </row>
        <row r="3422">
          <cell r="A3422" t="str">
            <v>7.</v>
          </cell>
          <cell r="C3422" t="str">
            <v>VOLUME PEKERJAAN YANG DIPERLUKAN</v>
          </cell>
        </row>
        <row r="3423">
          <cell r="C3423" t="str">
            <v>Volume pekerjaan  :</v>
          </cell>
          <cell r="D3423">
            <v>1</v>
          </cell>
          <cell r="E3423" t="str">
            <v>M3</v>
          </cell>
        </row>
        <row r="3463">
          <cell r="A3463" t="str">
            <v>ITEM  PEMBAYARAN</v>
          </cell>
          <cell r="D3463" t="str">
            <v xml:space="preserve">:  5.7 (1) </v>
          </cell>
          <cell r="J3463" t="str">
            <v>Analisa EI-7171</v>
          </cell>
        </row>
        <row r="3464">
          <cell r="A3464" t="str">
            <v>JENIS PEKERJAAN</v>
          </cell>
          <cell r="D3464" t="str">
            <v>: Wet  Lean Concrete (Tebal 10 cm)</v>
          </cell>
        </row>
        <row r="3465">
          <cell r="A3465" t="str">
            <v xml:space="preserve">SATUAN                                          </v>
          </cell>
          <cell r="E3465" t="str">
            <v>: M2</v>
          </cell>
        </row>
        <row r="3469">
          <cell r="A3469" t="str">
            <v>UNIT PERHITUNGAN :</v>
          </cell>
          <cell r="D3469">
            <v>100</v>
          </cell>
          <cell r="E3469" t="str">
            <v>M3</v>
          </cell>
          <cell r="G3469" t="str">
            <v xml:space="preserve">        URAIAN ANALISA HARGA SATUAN</v>
          </cell>
        </row>
        <row r="3471">
          <cell r="A3471" t="str">
            <v>No.</v>
          </cell>
          <cell r="C3471" t="str">
            <v>U R A I A N</v>
          </cell>
          <cell r="G3471" t="str">
            <v>KODE</v>
          </cell>
          <cell r="H3471" t="str">
            <v>KOEF.</v>
          </cell>
          <cell r="I3471" t="str">
            <v>SATUAN</v>
          </cell>
          <cell r="J3471" t="str">
            <v>KETERANGAN</v>
          </cell>
        </row>
        <row r="3474">
          <cell r="A3474" t="str">
            <v>I.</v>
          </cell>
          <cell r="C3474" t="str">
            <v>ASUMSI</v>
          </cell>
        </row>
        <row r="3475">
          <cell r="A3475">
            <v>1</v>
          </cell>
          <cell r="C3475" t="str">
            <v xml:space="preserve">Menggunakan cara mekanik  </v>
          </cell>
        </row>
        <row r="3476">
          <cell r="A3476">
            <v>2</v>
          </cell>
          <cell r="C3476" t="str">
            <v>Tebal   Lean Concrete  =</v>
          </cell>
          <cell r="H3476">
            <v>10</v>
          </cell>
          <cell r="I3476" t="str">
            <v>CM</v>
          </cell>
        </row>
        <row r="3477">
          <cell r="A3477">
            <v>3</v>
          </cell>
          <cell r="C3477" t="str">
            <v>Beton  ready mix  diterima  di lokasi  pekerjaan</v>
          </cell>
        </row>
        <row r="3478">
          <cell r="A3478">
            <v>4</v>
          </cell>
          <cell r="C3478" t="str">
            <v>Jam kerja efektif per-hari</v>
          </cell>
          <cell r="G3478" t="str">
            <v>Tk</v>
          </cell>
          <cell r="H3478">
            <v>7</v>
          </cell>
          <cell r="I3478" t="str">
            <v>jam</v>
          </cell>
        </row>
        <row r="3479">
          <cell r="A3479">
            <v>5</v>
          </cell>
          <cell r="C3479" t="str">
            <v>Harga ready mix franco lokasi/ proyek</v>
          </cell>
          <cell r="G3479">
            <v>0</v>
          </cell>
          <cell r="H3479">
            <v>0</v>
          </cell>
          <cell r="I3479">
            <v>0</v>
          </cell>
        </row>
        <row r="3480">
          <cell r="C3480">
            <v>0</v>
          </cell>
        </row>
        <row r="3481">
          <cell r="C3481">
            <v>0</v>
          </cell>
        </row>
        <row r="3482">
          <cell r="A3482">
            <v>0</v>
          </cell>
        </row>
        <row r="3484">
          <cell r="A3484" t="str">
            <v>II.</v>
          </cell>
          <cell r="C3484" t="str">
            <v>URUTAN KERJA</v>
          </cell>
        </row>
        <row r="3485">
          <cell r="A3485">
            <v>1</v>
          </cell>
          <cell r="C3485" t="str">
            <v>Mal /bekisting/form work  dipersiapkan sesuai dengan</v>
          </cell>
        </row>
        <row r="3486">
          <cell r="C3486" t="str">
            <v>gambar dan persyaratan</v>
          </cell>
        </row>
        <row r="3487">
          <cell r="A3487">
            <v>2</v>
          </cell>
          <cell r="C3487" t="str">
            <v>Beton di-cor ke dalam mal yang telah disiapkan</v>
          </cell>
        </row>
        <row r="3488">
          <cell r="A3488">
            <v>3</v>
          </cell>
          <cell r="C3488" t="str">
            <v xml:space="preserve">Penghamparan dan perataan dilakukan dengan </v>
          </cell>
        </row>
        <row r="3489">
          <cell r="C3489" t="str">
            <v>dengan memakai alat Slip Form Paver</v>
          </cell>
        </row>
        <row r="3490">
          <cell r="A3490">
            <v>0</v>
          </cell>
        </row>
        <row r="3491">
          <cell r="A3491" t="str">
            <v>III.</v>
          </cell>
          <cell r="C3491" t="str">
            <v>PEMAKAIAN BAHAN, ALAT DAN TENAGA</v>
          </cell>
        </row>
        <row r="3493">
          <cell r="A3493">
            <v>1</v>
          </cell>
          <cell r="C3493" t="str">
            <v>BAHAN</v>
          </cell>
        </row>
        <row r="3494">
          <cell r="A3494" t="str">
            <v>1.a.</v>
          </cell>
          <cell r="C3494" t="str">
            <v>Beton  K-125 Ready mix =  100  * 1.05</v>
          </cell>
          <cell r="H3494">
            <v>105</v>
          </cell>
          <cell r="I3494" t="str">
            <v>M3</v>
          </cell>
        </row>
        <row r="3495">
          <cell r="C3495" t="str">
            <v>Volume  Beton  per M2 = 0,1*1 =</v>
          </cell>
          <cell r="E3495" t="str">
            <v>0,1  M3</v>
          </cell>
        </row>
        <row r="3496">
          <cell r="A3496" t="str">
            <v>b</v>
          </cell>
          <cell r="C3496" t="str">
            <v>Form Work</v>
          </cell>
          <cell r="D3496" t="str">
            <v>= 0.1*100</v>
          </cell>
          <cell r="H3496">
            <v>20</v>
          </cell>
          <cell r="I3496" t="str">
            <v>M2</v>
          </cell>
        </row>
        <row r="3498">
          <cell r="A3498" t="str">
            <v>2.</v>
          </cell>
          <cell r="C3498" t="str">
            <v>ALAT</v>
          </cell>
        </row>
        <row r="3499">
          <cell r="A3499" t="str">
            <v>2.a.</v>
          </cell>
          <cell r="C3499" t="str">
            <v>EXCAVATOR</v>
          </cell>
          <cell r="G3499" t="str">
            <v>(E10)</v>
          </cell>
        </row>
        <row r="3500">
          <cell r="C3500" t="str">
            <v>Kapasitas Bucket</v>
          </cell>
          <cell r="G3500" t="str">
            <v>V</v>
          </cell>
          <cell r="H3500">
            <v>0.93</v>
          </cell>
          <cell r="I3500" t="str">
            <v>M3</v>
          </cell>
        </row>
        <row r="3501">
          <cell r="C3501" t="str">
            <v>Faktor Bucket</v>
          </cell>
          <cell r="G3501" t="str">
            <v>Fb</v>
          </cell>
          <cell r="H3501">
            <v>1</v>
          </cell>
          <cell r="I3501" t="str">
            <v>-</v>
          </cell>
        </row>
        <row r="3502">
          <cell r="C3502" t="str">
            <v>Faktor  Efisiensi alat</v>
          </cell>
          <cell r="G3502" t="str">
            <v>Fa</v>
          </cell>
          <cell r="H3502">
            <v>0.83</v>
          </cell>
          <cell r="I3502" t="str">
            <v>-</v>
          </cell>
        </row>
        <row r="3503">
          <cell r="C3503" t="str">
            <v>Faktor Konversi</v>
          </cell>
          <cell r="G3503" t="str">
            <v>Fv</v>
          </cell>
          <cell r="H3503">
            <v>0.9</v>
          </cell>
        </row>
        <row r="3505">
          <cell r="C3505" t="str">
            <v>Waktu siklus</v>
          </cell>
          <cell r="G3505" t="str">
            <v>Ts1</v>
          </cell>
        </row>
        <row r="3506">
          <cell r="C3506" t="str">
            <v>- Menggali,  memuat dan berputar</v>
          </cell>
          <cell r="G3506" t="str">
            <v>T1</v>
          </cell>
          <cell r="H3506">
            <v>0.317</v>
          </cell>
          <cell r="I3506" t="str">
            <v>menit</v>
          </cell>
        </row>
        <row r="3507">
          <cell r="C3507" t="str">
            <v>- Lain-lain</v>
          </cell>
          <cell r="G3507" t="str">
            <v>T2</v>
          </cell>
          <cell r="H3507">
            <v>0.5</v>
          </cell>
          <cell r="I3507" t="str">
            <v>menit</v>
          </cell>
        </row>
        <row r="3508">
          <cell r="G3508" t="str">
            <v>Ts1</v>
          </cell>
          <cell r="H3508">
            <v>0.81699999999999995</v>
          </cell>
          <cell r="I3508" t="str">
            <v>menit</v>
          </cell>
        </row>
        <row r="3510">
          <cell r="C3510" t="str">
            <v>Kap. Prod. / jam =</v>
          </cell>
          <cell r="D3510" t="str">
            <v>V  x Fb x Fa x Fv x  60</v>
          </cell>
          <cell r="G3510" t="str">
            <v>Q1</v>
          </cell>
          <cell r="H3510">
            <v>5.1019094247246022</v>
          </cell>
          <cell r="I3510" t="str">
            <v xml:space="preserve">M3  </v>
          </cell>
        </row>
        <row r="3511">
          <cell r="D3511" t="str">
            <v>Ts1 x Fk</v>
          </cell>
        </row>
        <row r="3513">
          <cell r="C3513" t="str">
            <v>Koefisien Alat / M3</v>
          </cell>
          <cell r="D3513" t="str">
            <v xml:space="preserve"> =  1  :  Q1</v>
          </cell>
          <cell r="G3513" t="str">
            <v>-</v>
          </cell>
          <cell r="H3513">
            <v>0.19600504766977109</v>
          </cell>
          <cell r="I3513" t="str">
            <v>Jam</v>
          </cell>
        </row>
        <row r="3517">
          <cell r="A3517" t="str">
            <v>2.b.</v>
          </cell>
          <cell r="C3517" t="str">
            <v>SLIP FORM PAVER</v>
          </cell>
        </row>
        <row r="3522">
          <cell r="A3522" t="str">
            <v>2.c.</v>
          </cell>
          <cell r="C3522" t="str">
            <v>CONCRETE VIBRATOR</v>
          </cell>
          <cell r="G3522" t="str">
            <v>(E20)</v>
          </cell>
        </row>
        <row r="3523">
          <cell r="C3523" t="str">
            <v>Kebutuhan Alat Penggetar Beton ini disesuaikan dengan</v>
          </cell>
        </row>
        <row r="3524">
          <cell r="C3524" t="str">
            <v>kapasitas produksi Concrete  Pump</v>
          </cell>
        </row>
        <row r="3525">
          <cell r="C3525" t="str">
            <v>Kap. Prod. / jam  =</v>
          </cell>
          <cell r="G3525" t="str">
            <v>Q3</v>
          </cell>
          <cell r="H3525">
            <v>10</v>
          </cell>
          <cell r="I3525" t="str">
            <v>M3</v>
          </cell>
          <cell r="J3525" t="str">
            <v>Cek Kap prod</v>
          </cell>
        </row>
        <row r="3526">
          <cell r="C3526" t="str">
            <v xml:space="preserve">Kebutuhan utk </v>
          </cell>
          <cell r="D3526">
            <v>100</v>
          </cell>
          <cell r="E3526" t="str">
            <v>M3</v>
          </cell>
          <cell r="G3526" t="str">
            <v>(E20)</v>
          </cell>
          <cell r="H3526">
            <v>10.5</v>
          </cell>
          <cell r="I3526" t="str">
            <v>jam</v>
          </cell>
        </row>
        <row r="3528">
          <cell r="A3528" t="str">
            <v>2.c.</v>
          </cell>
          <cell r="C3528" t="str">
            <v>ALAT BANTU</v>
          </cell>
        </row>
        <row r="3529">
          <cell r="C3529" t="str">
            <v>Diperlukan  :</v>
          </cell>
        </row>
        <row r="3530">
          <cell r="C3530" t="str">
            <v>- Sekop</v>
          </cell>
          <cell r="D3530" t="str">
            <v>=  2  buah</v>
          </cell>
        </row>
        <row r="3531">
          <cell r="C3531" t="str">
            <v>- Pacul</v>
          </cell>
          <cell r="D3531" t="str">
            <v>=  2  buah</v>
          </cell>
        </row>
        <row r="3532">
          <cell r="C3532" t="str">
            <v>Dan lain-lain</v>
          </cell>
        </row>
        <row r="3534">
          <cell r="A3534" t="str">
            <v>3.</v>
          </cell>
          <cell r="C3534" t="str">
            <v>TENAGA</v>
          </cell>
        </row>
        <row r="3535">
          <cell r="C3535" t="str">
            <v xml:space="preserve">Kebutuhan utk </v>
          </cell>
          <cell r="D3535">
            <v>100</v>
          </cell>
          <cell r="E3535" t="str">
            <v>M3</v>
          </cell>
        </row>
        <row r="3536">
          <cell r="C3536" t="str">
            <v>- Pengawas</v>
          </cell>
          <cell r="E3536">
            <v>0</v>
          </cell>
          <cell r="G3536" t="str">
            <v>Pg</v>
          </cell>
          <cell r="H3536">
            <v>7</v>
          </cell>
          <cell r="I3536" t="str">
            <v>hour</v>
          </cell>
        </row>
        <row r="3537">
          <cell r="C3537" t="str">
            <v>- Mandor</v>
          </cell>
          <cell r="E3537" t="str">
            <v>= 1 orang hari</v>
          </cell>
          <cell r="G3537" t="str">
            <v>M</v>
          </cell>
          <cell r="H3537">
            <v>21</v>
          </cell>
          <cell r="I3537" t="str">
            <v>hour</v>
          </cell>
        </row>
        <row r="3538">
          <cell r="C3538" t="str">
            <v>- Tukang/ Tenaga  trampil</v>
          </cell>
          <cell r="E3538">
            <v>0</v>
          </cell>
          <cell r="G3538" t="str">
            <v>Tb</v>
          </cell>
          <cell r="H3538">
            <v>35</v>
          </cell>
          <cell r="I3538" t="str">
            <v>hour</v>
          </cell>
        </row>
        <row r="3539">
          <cell r="C3539" t="str">
            <v>- Pekerja</v>
          </cell>
          <cell r="E3539" t="str">
            <v>= 2 orang hari</v>
          </cell>
          <cell r="G3539" t="str">
            <v>P</v>
          </cell>
          <cell r="H3539">
            <v>49</v>
          </cell>
          <cell r="I3539" t="str">
            <v>hour</v>
          </cell>
        </row>
        <row r="3542">
          <cell r="C3542" t="str">
            <v>DOMINAN: Slip Form Paver</v>
          </cell>
        </row>
        <row r="3553">
          <cell r="A3553" t="str">
            <v>ITEM  PEMBAYARAN</v>
          </cell>
          <cell r="E3553" t="str">
            <v xml:space="preserve">:  5.7 (1) </v>
          </cell>
          <cell r="J3553" t="str">
            <v>Analisa EI-7171</v>
          </cell>
        </row>
        <row r="3554">
          <cell r="A3554" t="str">
            <v>JENIS PEKERJAAN</v>
          </cell>
          <cell r="E3554" t="str">
            <v>: Wet  Lean Concrete (Tebal 10 cm)</v>
          </cell>
        </row>
        <row r="3555">
          <cell r="A3555" t="str">
            <v xml:space="preserve">SATUAN                                          </v>
          </cell>
          <cell r="E3555" t="str">
            <v>: M3</v>
          </cell>
        </row>
        <row r="3558">
          <cell r="A3558" t="str">
            <v>UNIT PERHITUNGAN :</v>
          </cell>
          <cell r="D3558">
            <v>100</v>
          </cell>
          <cell r="E3558" t="str">
            <v>M3</v>
          </cell>
          <cell r="G3558" t="str">
            <v xml:space="preserve">        URAIAN ANALISA HARGA SATUAN</v>
          </cell>
        </row>
        <row r="3560">
          <cell r="A3560" t="str">
            <v>4.</v>
          </cell>
          <cell r="C3560" t="str">
            <v>HARGA DASAR SATUAN UPAH, BAHAN DAN ALAT</v>
          </cell>
        </row>
        <row r="3561">
          <cell r="C3561" t="str">
            <v>Lihat lampiran.</v>
          </cell>
        </row>
        <row r="3563">
          <cell r="A3563" t="str">
            <v>5.</v>
          </cell>
          <cell r="C3563" t="str">
            <v>ANALISA HARGA SATUAN PEKERJAAN</v>
          </cell>
        </row>
        <row r="3564">
          <cell r="C3564" t="str">
            <v>Lihat perhitungan dalam FORMULIR STANDAR UNTUK</v>
          </cell>
        </row>
        <row r="3565">
          <cell r="C3565" t="str">
            <v>PEREKEMAN ANALISA MASING-MASING HARGA</v>
          </cell>
        </row>
        <row r="3566">
          <cell r="C3566" t="str">
            <v>SATUAN.</v>
          </cell>
        </row>
        <row r="3567">
          <cell r="C3567" t="str">
            <v>Didapat Harga Satuan Pekerjaan :</v>
          </cell>
        </row>
        <row r="3569">
          <cell r="C3569" t="str">
            <v xml:space="preserve">Rp.  </v>
          </cell>
          <cell r="D3569">
            <v>56726.178538879387</v>
          </cell>
          <cell r="E3569" t="str">
            <v xml:space="preserve"> / M2</v>
          </cell>
        </row>
        <row r="3572">
          <cell r="A3572" t="str">
            <v>6.</v>
          </cell>
          <cell r="C3572" t="str">
            <v>WAKTU PELAKSANAAN YANG DIPERLUKAN</v>
          </cell>
        </row>
        <row r="3573">
          <cell r="C3573" t="str">
            <v>Masa Pelaksanaan :</v>
          </cell>
          <cell r="D3573" t="str">
            <v>. . . . . . . . . . . .</v>
          </cell>
          <cell r="E3573" t="str">
            <v>bulan</v>
          </cell>
        </row>
        <row r="3575">
          <cell r="A3575" t="str">
            <v>7.</v>
          </cell>
          <cell r="C3575" t="str">
            <v>VOLUME PEKERJAAN YANG DIPERLUKAN</v>
          </cell>
        </row>
        <row r="3576">
          <cell r="C3576" t="str">
            <v>Volume pekerjaan  :</v>
          </cell>
          <cell r="D3576">
            <v>1</v>
          </cell>
          <cell r="E3576" t="str">
            <v>M2</v>
          </cell>
        </row>
        <row r="3582">
          <cell r="A3582" t="str">
            <v>ITEM PEMBAYARAN NO.</v>
          </cell>
          <cell r="D3582" t="str">
            <v>:  5.7 (2)</v>
          </cell>
          <cell r="J3582" t="str">
            <v>Analisa EI-511</v>
          </cell>
        </row>
        <row r="3583">
          <cell r="A3583" t="str">
            <v>JENIS PEKERJAAN</v>
          </cell>
          <cell r="D3583" t="str">
            <v>: Sand Bedding (t=5 cm)</v>
          </cell>
        </row>
        <row r="3584">
          <cell r="A3584" t="str">
            <v>SATUAN PEMBAYARAN</v>
          </cell>
          <cell r="D3584" t="str">
            <v>:  M2</v>
          </cell>
          <cell r="H3584" t="str">
            <v xml:space="preserve">         URAIAN ANALISA HARGA SATUAN</v>
          </cell>
        </row>
        <row r="3587">
          <cell r="A3587" t="str">
            <v>No.</v>
          </cell>
          <cell r="C3587" t="str">
            <v>U R A I A N</v>
          </cell>
          <cell r="G3587" t="str">
            <v>KODE</v>
          </cell>
          <cell r="H3587" t="str">
            <v>KOEF.</v>
          </cell>
          <cell r="I3587" t="str">
            <v>SATUAN</v>
          </cell>
          <cell r="J3587" t="str">
            <v>KETERANGAN</v>
          </cell>
        </row>
        <row r="3590">
          <cell r="A3590" t="str">
            <v>I.</v>
          </cell>
          <cell r="C3590" t="str">
            <v>ASUMSI</v>
          </cell>
        </row>
        <row r="3591">
          <cell r="A3591">
            <v>1</v>
          </cell>
          <cell r="C3591" t="str">
            <v>Pekerjaan dilakukan secara mekanis</v>
          </cell>
        </row>
        <row r="3592">
          <cell r="A3592">
            <v>2</v>
          </cell>
          <cell r="C3592" t="str">
            <v>Lokasi pekerjaan : sepanjang jalan</v>
          </cell>
        </row>
        <row r="3593">
          <cell r="A3593">
            <v>3</v>
          </cell>
          <cell r="C3593" t="str">
            <v>Kondisi Jalan   :  sedang / baik</v>
          </cell>
        </row>
        <row r="3594">
          <cell r="A3594">
            <v>4</v>
          </cell>
          <cell r="C3594" t="str">
            <v>Jam kerja efektif per-hari</v>
          </cell>
          <cell r="G3594" t="str">
            <v>Tk</v>
          </cell>
          <cell r="H3594">
            <v>7</v>
          </cell>
          <cell r="I3594" t="str">
            <v>Jam</v>
          </cell>
        </row>
        <row r="3595">
          <cell r="A3595">
            <v>5</v>
          </cell>
          <cell r="C3595" t="str">
            <v>Faktor pengembangan bahan</v>
          </cell>
          <cell r="G3595" t="str">
            <v>Fk</v>
          </cell>
          <cell r="H3595">
            <v>1.17</v>
          </cell>
          <cell r="I3595" t="str">
            <v>-</v>
          </cell>
        </row>
        <row r="3596">
          <cell r="A3596">
            <v>6</v>
          </cell>
          <cell r="C3596" t="str">
            <v>Tebal hamparan padat</v>
          </cell>
          <cell r="G3596" t="str">
            <v>t</v>
          </cell>
          <cell r="H3596">
            <v>0.05</v>
          </cell>
          <cell r="I3596" t="str">
            <v>M</v>
          </cell>
        </row>
        <row r="3598">
          <cell r="A3598" t="str">
            <v>II.</v>
          </cell>
          <cell r="C3598" t="str">
            <v>URUTAN KERJA</v>
          </cell>
        </row>
        <row r="3599">
          <cell r="A3599">
            <v>1</v>
          </cell>
          <cell r="C3599" t="str">
            <v>Wheel Loader memuat ke dalam Dump Truck</v>
          </cell>
        </row>
        <row r="3600">
          <cell r="A3600">
            <v>2</v>
          </cell>
          <cell r="C3600" t="str">
            <v>Dump Truck mengangkut ke lapangan dengan jarak</v>
          </cell>
        </row>
        <row r="3601">
          <cell r="C3601" t="str">
            <v>quari ke lapangan</v>
          </cell>
          <cell r="G3601" t="str">
            <v>L</v>
          </cell>
          <cell r="H3601">
            <v>80.61</v>
          </cell>
          <cell r="I3601" t="str">
            <v>Km</v>
          </cell>
        </row>
        <row r="3602">
          <cell r="A3602">
            <v>3</v>
          </cell>
          <cell r="C3602" t="str">
            <v>Material dihampar dengan menggunakan Motor Grader</v>
          </cell>
        </row>
        <row r="3603">
          <cell r="A3603">
            <v>4</v>
          </cell>
          <cell r="C3603" t="str">
            <v>Hamparan material disiram air dengan Watertank Truck</v>
          </cell>
        </row>
        <row r="3604">
          <cell r="C3604" t="str">
            <v>(sebelum pelaksanaan pemadatan) dan dipadatkan</v>
          </cell>
        </row>
        <row r="3605">
          <cell r="C3605" t="str">
            <v>dengan menggunakan Tandem Roller</v>
          </cell>
        </row>
        <row r="3606">
          <cell r="A3606">
            <v>5</v>
          </cell>
          <cell r="C3606" t="str">
            <v>Selama pemadatan sekelompok pekerja  akan</v>
          </cell>
        </row>
        <row r="3607">
          <cell r="C3607" t="str">
            <v>merapikan tepi hamparan dan level permukaan</v>
          </cell>
        </row>
        <row r="3608">
          <cell r="C3608" t="str">
            <v>dengan menggunakan alat bantu</v>
          </cell>
        </row>
        <row r="3610">
          <cell r="A3610" t="str">
            <v>III.</v>
          </cell>
          <cell r="C3610" t="str">
            <v>PEMAKAIAN BAHAN, ALAT DAN TENAGA</v>
          </cell>
        </row>
        <row r="3611">
          <cell r="A3611" t="str">
            <v xml:space="preserve">   1.</v>
          </cell>
          <cell r="C3611" t="str">
            <v>BAHAN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PAKET PENGERASAN"/>
      <sheetName val="PAKET ASPAL"/>
      <sheetName val="INPUT"/>
      <sheetName val="SAMPUL"/>
      <sheetName val="RUP"/>
      <sheetName val="REKAP"/>
      <sheetName val="RAB"/>
      <sheetName val="KAK"/>
      <sheetName val="RANC. SPK"/>
      <sheetName val="SKSU"/>
      <sheetName val="URAIAN"/>
      <sheetName val="KEGIATAN"/>
    </sheetNames>
    <sheetDataSet>
      <sheetData sheetId="0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7">
          <cell r="E7" t="str">
            <v>Jl.</v>
          </cell>
        </row>
        <row r="10">
          <cell r="E10" t="str">
            <v>021/CV-JU/SP/XI/2001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01 AM"/>
      <sheetName val="RK AM"/>
      <sheetName val="Sheet1"/>
    </sheetNames>
    <sheetDataSet>
      <sheetData sheetId="0"/>
      <sheetData sheetId="1">
        <row r="50">
          <cell r="P50" t="str">
            <v>Peningkatan Kapasitas</v>
          </cell>
        </row>
        <row r="51">
          <cell r="P51" t="str">
            <v>Peningkatan Layanan Sambungan Rumah</v>
          </cell>
        </row>
        <row r="52">
          <cell r="P52" t="str">
            <v>Peningkatan Layanan Hidran Umum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  <sheetName val="NOTE...!!"/>
      <sheetName val="KEG+2019"/>
      <sheetName val="REKAP BM 2019"/>
      <sheetName val="PEMB. JALAN "/>
      <sheetName val="PEMB. JEMBATAN"/>
      <sheetName val="PEMEL. JALAN"/>
      <sheetName val="PEMEL. JEMBATAN"/>
      <sheetName val="DATA BASE JLN"/>
      <sheetName val="SiMONi DAK 2019"/>
      <sheetName val="RK DAK FIX"/>
      <sheetName val="rekapjaljel"/>
      <sheetName val="RETENSI KEG 2018"/>
      <sheetName val="SUPERVISI"/>
      <sheetName val="DED"/>
      <sheetName val="REKAP APBD-P 2019"/>
    </sheetNames>
    <sheetDataSet>
      <sheetData sheetId="0"/>
      <sheetData sheetId="1"/>
      <sheetData sheetId="2">
        <row r="291">
          <cell r="N291">
            <v>6290.0380267999999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tingkatan70%</v>
          </cell>
          <cell r="K28">
            <v>197902500</v>
          </cell>
          <cell r="L28" t="str">
            <v>Terlaksananya Ujian KesetaraanBerkurangnya Jumlah Putus Sekolah</v>
          </cell>
          <cell r="M28" t="str">
            <v>3 tingkatan70%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- 7- 50</v>
          </cell>
          <cell r="E47">
            <v>0</v>
          </cell>
          <cell r="F47" t="str">
            <v>- 7- 50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/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menerimaDana Operasional PendidikanGratis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org,Pakt B 100 org,Paket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 t="str">
            <v>- 7- 50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E78">
            <v>0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PeningkatanAK,AM,APK,APM,APS,PenurunanAPtS</v>
          </cell>
          <cell r="D4" t="str">
            <v>- AK SD 99,24, AK SMP 98,58,-AM SD 89,81, AM SMP92,90'- APK SD 107,8, APK SMP 102,03- APM SD 99,02, APM SMP 80,80- APS 7-12 tahun 95,08- APS 13-15 tahun 96,56- APtS SD 0,07, APtS SMP 0,47</v>
          </cell>
          <cell r="E4">
            <v>92125222831</v>
          </cell>
          <cell r="F4" t="str">
            <v>- AK SD 99,34, AK SMP98,70, - AM SD 89,96, AM SMP 93,16'- APK SD 108,3, APK SMP 103,02- APM SD 99,03, APM SMP 80,96 - APS 7-12 tahun 95,76- APS 13-15 tahun 96,41- APtS SD 0,25, APtS SMP 0,44</v>
          </cell>
          <cell r="G4">
            <v>55852756420</v>
          </cell>
          <cell r="H4" t="str">
            <v>- AK SD 99,44, AK SMP98,87, AM SD 90,22, AM SMP 93,54- APK SD 108,6, APK SMP 104,03- APM SD 99,10, APM SMP 81,34- APS 7-12 tahun 95,22- APS 13-15 tahun 96,44- APtS SD 0,23 APtS SMP 0,39</v>
          </cell>
          <cell r="I4">
            <v>84451496662</v>
          </cell>
          <cell r="J4" t="str">
            <v>- AK SD 99,54, AK SMP99,05, AM SD 90,06, AMSMP 95,68- APK SD 108,9, APK SMP 105,04- APM SD 99,20, APM SMP 81,51- APS 7-12 tahun 95,67- APS 13-15 tahun 96,46- APtS SD 0,21- APtS SMP 0,35</v>
          </cell>
          <cell r="K4">
            <v>88145130928</v>
          </cell>
          <cell r="L4" t="str">
            <v>- AK SD 99,62, AK SMP 99,13, - AM SD 90,08, AM SMP 96,49- APK SD 109,2, APK SMP 106,06- APM SD 99,25, APM SMP 81,58- APS 7-12 tahun 96,13- APS 13-15 tahun 96,50- APtS SD 0,19, APtSSMP 0,32</v>
          </cell>
          <cell r="M4">
            <v>88137598620</v>
          </cell>
          <cell r="N4" t="str">
            <v>- AK SD 99,70, AK SMP99,46, - AM SD 91,09, AM SMP 96,75- APK SD 109,7, APK SMP 107,50- APM SD 99,30, APM SMP 81,90- APS 7-12 tahun 96,05- APS 13-15 tahun 97,22- APtS SD 0,17-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55%,- Guru berkualifikasi S1 81%,- Rasio guru:murid SD 32, Rasio guru:murid SMP 36</v>
          </cell>
          <cell r="E6">
            <v>942202000</v>
          </cell>
          <cell r="F6" t="str">
            <v>- Guru bersertifikat 62%,- Guru berkualifikasi S1 86%,- Rasio guru:murid SD 32, Rasio guru:murid SMP 36</v>
          </cell>
          <cell r="G6">
            <v>1713803000</v>
          </cell>
          <cell r="H6" t="str">
            <v>- Guru bersertifikat 73%,- Guru berkualifikasi S1 89%,- Rasio guru:murid SD 32, Rasio guru:murid SMP 36</v>
          </cell>
          <cell r="I6">
            <v>1732834100</v>
          </cell>
          <cell r="J6" t="str">
            <v>- Guru bersertifikat 87%,- Guru berkualifikasi S1 92%,- Rasio guru:murid SD 32, Rasio guru:murid SMP 36</v>
          </cell>
          <cell r="K6">
            <v>2262568310</v>
          </cell>
          <cell r="L6" t="str">
            <v>- Guru bersertifikat 96%,- Guru berkualifikasi S1 95%,- Rasio guru:murid SD 32, Rasio guru:murid SMP 36</v>
          </cell>
          <cell r="M6">
            <v>2285595941</v>
          </cell>
          <cell r="N6" t="str">
            <v>- Guru bersertifikat 98%,- Guru berkualifikasi S1 100%,-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angkapartisipasi pendidikantinggi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>19.475.136.000,00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yangdiadakan (unit), panjang jides yangterbangun (km), luascetak sawah baru (ha)</v>
          </cell>
          <cell r="D18" t="str">
            <v>0</v>
          </cell>
          <cell r="E18">
            <v>0</v>
          </cell>
          <cell r="F18" t="str">
            <v>alsintan = 100 unit, jides =4 km, luas cetak sawah baru = 0 ha</v>
          </cell>
          <cell r="G18">
            <v>9623256500</v>
          </cell>
          <cell r="H18" t="str">
            <v>alsintan = 200 unit, jides =6 km, luas cetak sawah baru = 0 ha</v>
          </cell>
          <cell r="I18">
            <v>15980000000</v>
          </cell>
          <cell r="J18" t="str">
            <v>alsintan = 352 unit, jides =6 km, luas cetak sawah baru = 500 ha</v>
          </cell>
          <cell r="K18">
            <v>28570000000</v>
          </cell>
          <cell r="L18" t="str">
            <v>alsintan = 352 unit, jides =6 km, luas cetak sawah baru = 500 ha</v>
          </cell>
          <cell r="M18">
            <v>31460233250</v>
          </cell>
          <cell r="N18" t="str">
            <v>alsintan = 0 unit, jides =6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=304.621 ton</v>
          </cell>
          <cell r="K19">
            <v>24189952200</v>
          </cell>
          <cell r="L19" t="str">
            <v>Kakao = 19.996 ton, Lada= 4.449 ton, Kelapa sawit =328.318 ton</v>
          </cell>
          <cell r="M19">
            <v>26995000000</v>
          </cell>
          <cell r="N19" t="str">
            <v>Kakao = 22.496 ton, Lada= 5.548 ton, Kelapa sawit =346.558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produksiPengolahanikan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investasiPMA $ dan PMDN Rp.</v>
          </cell>
          <cell r="D26" t="str">
            <v>Rp520.000.0000.000(PMDN) $13.300.000(PMA)</v>
          </cell>
          <cell r="E26">
            <v>334386400</v>
          </cell>
          <cell r="F26" t="str">
            <v>Rp550.000.0000.000(PMDN) $13.500.000(PMA)</v>
          </cell>
          <cell r="G26">
            <v>495062000</v>
          </cell>
          <cell r="H26" t="str">
            <v>Rp580.000.0000.000 (PMDN) $13.800.000 (PMA)</v>
          </cell>
          <cell r="I26">
            <v>526313000</v>
          </cell>
          <cell r="J26" t="str">
            <v>Rp600.000.0000.000 (PMDN) $14.000.000 (PMA)</v>
          </cell>
          <cell r="K26">
            <v>557902300</v>
          </cell>
          <cell r="L26" t="str">
            <v>Rp620.000.0000.000 (PMDN) $14.200.000 (PMA)</v>
          </cell>
          <cell r="M26">
            <v>589838519</v>
          </cell>
          <cell r="N26" t="str">
            <v>Rp650.000.0000.000 (PMDN) 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E18">
            <v>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E28">
            <v>0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Rekapitulasi"/>
      <sheetName val="SoTaw"/>
      <sheetName val="Kuantitas"/>
      <sheetName val="Schedulle"/>
      <sheetName val="1.Umum"/>
      <sheetName val="4a.Basic"/>
      <sheetName val="4b.Quarry"/>
      <sheetName val="5.Alat"/>
      <sheetName val="6.Agregat"/>
      <sheetName val="DivII"/>
      <sheetName val="DivIII"/>
      <sheetName val="DivV"/>
      <sheetName val="DivVI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R30">
            <v>2500000000</v>
          </cell>
        </row>
        <row r="49">
          <cell r="BR49" t="str">
            <v xml:space="preserve"> Alat Baru</v>
          </cell>
        </row>
        <row r="50">
          <cell r="BR50">
            <v>720000000</v>
          </cell>
        </row>
        <row r="69">
          <cell r="BR69" t="str">
            <v xml:space="preserve"> Alat Baru</v>
          </cell>
        </row>
        <row r="70">
          <cell r="BR70">
            <v>25650000</v>
          </cell>
        </row>
        <row r="89">
          <cell r="BR89" t="str">
            <v xml:space="preserve"> Alat Baru</v>
          </cell>
        </row>
        <row r="90">
          <cell r="BR90">
            <v>588028890</v>
          </cell>
        </row>
        <row r="109">
          <cell r="BR109" t="str">
            <v xml:space="preserve"> Alat Baru</v>
          </cell>
        </row>
        <row r="110">
          <cell r="BR110">
            <v>38000000</v>
          </cell>
        </row>
        <row r="129">
          <cell r="BR129" t="str">
            <v xml:space="preserve"> Alat Baru</v>
          </cell>
        </row>
        <row r="130">
          <cell r="BR130">
            <v>20900000</v>
          </cell>
        </row>
        <row r="149">
          <cell r="BR149" t="str">
            <v xml:space="preserve"> Alat Baru</v>
          </cell>
        </row>
        <row r="150">
          <cell r="BR150">
            <v>777038177</v>
          </cell>
        </row>
        <row r="169">
          <cell r="BR169" t="str">
            <v xml:space="preserve"> Alat Baru</v>
          </cell>
        </row>
        <row r="170">
          <cell r="BR170">
            <v>160000000</v>
          </cell>
        </row>
        <row r="189">
          <cell r="BR189" t="str">
            <v xml:space="preserve"> Alat Baru</v>
          </cell>
        </row>
        <row r="190">
          <cell r="BR190">
            <v>200000000</v>
          </cell>
        </row>
        <row r="209">
          <cell r="BR209" t="str">
            <v xml:space="preserve"> Alat Baru</v>
          </cell>
        </row>
        <row r="210">
          <cell r="BR210">
            <v>650000000</v>
          </cell>
        </row>
        <row r="229">
          <cell r="BR229" t="str">
            <v xml:space="preserve"> Alat Baru</v>
          </cell>
        </row>
        <row r="230">
          <cell r="BR230">
            <v>105005159</v>
          </cell>
        </row>
        <row r="249">
          <cell r="BR249" t="str">
            <v xml:space="preserve"> Alat Baru</v>
          </cell>
        </row>
        <row r="250">
          <cell r="BR250">
            <v>420000000</v>
          </cell>
        </row>
        <row r="269">
          <cell r="BR269" t="str">
            <v xml:space="preserve"> Alat Baru</v>
          </cell>
        </row>
        <row r="270">
          <cell r="BR270">
            <v>700000000</v>
          </cell>
        </row>
        <row r="289">
          <cell r="BR289" t="str">
            <v xml:space="preserve"> Alat Baru</v>
          </cell>
        </row>
        <row r="290">
          <cell r="BR290">
            <v>504024763</v>
          </cell>
        </row>
        <row r="309">
          <cell r="BR309" t="str">
            <v xml:space="preserve"> Alat Baru</v>
          </cell>
        </row>
        <row r="310">
          <cell r="BR310">
            <v>399019604</v>
          </cell>
        </row>
        <row r="329">
          <cell r="BR329" t="str">
            <v xml:space="preserve"> Alat Baru</v>
          </cell>
        </row>
        <row r="330">
          <cell r="BR330">
            <v>155407635</v>
          </cell>
        </row>
        <row r="353">
          <cell r="BR353" t="str">
            <v xml:space="preserve"> Alat Baru</v>
          </cell>
        </row>
        <row r="354">
          <cell r="BR354">
            <v>155407635</v>
          </cell>
        </row>
        <row r="373">
          <cell r="BR373" t="str">
            <v xml:space="preserve"> Alat Baru</v>
          </cell>
        </row>
        <row r="374">
          <cell r="BR374">
            <v>315000000</v>
          </cell>
        </row>
        <row r="393">
          <cell r="BR393" t="str">
            <v xml:space="preserve"> Alat Baru</v>
          </cell>
        </row>
        <row r="394">
          <cell r="BR394">
            <v>245000000</v>
          </cell>
        </row>
        <row r="413">
          <cell r="BR413" t="str">
            <v xml:space="preserve"> Alat Baru</v>
          </cell>
        </row>
        <row r="414">
          <cell r="BR414">
            <v>12000000</v>
          </cell>
        </row>
        <row r="433">
          <cell r="BR433" t="str">
            <v xml:space="preserve"> Alat Baru</v>
          </cell>
        </row>
        <row r="434">
          <cell r="BR434">
            <v>980000000</v>
          </cell>
        </row>
        <row r="453">
          <cell r="BR453" t="str">
            <v xml:space="preserve"> Alat Baru</v>
          </cell>
        </row>
        <row r="454">
          <cell r="BR454">
            <v>9450464</v>
          </cell>
        </row>
        <row r="480">
          <cell r="BR480" t="str">
            <v xml:space="preserve"> Alat Baru</v>
          </cell>
        </row>
        <row r="481">
          <cell r="BR481">
            <v>105005159</v>
          </cell>
        </row>
        <row r="500">
          <cell r="BR500" t="str">
            <v xml:space="preserve"> Alat Baru</v>
          </cell>
        </row>
        <row r="501">
          <cell r="BR501">
            <v>71403508</v>
          </cell>
        </row>
        <row r="520">
          <cell r="BR520" t="str">
            <v xml:space="preserve"> Alat Baru</v>
          </cell>
        </row>
        <row r="521">
          <cell r="BR521">
            <v>6720330</v>
          </cell>
        </row>
        <row r="540">
          <cell r="BR540" t="str">
            <v xml:space="preserve"> Alat Baru</v>
          </cell>
        </row>
        <row r="541">
          <cell r="BR541">
            <v>237721362</v>
          </cell>
        </row>
        <row r="560">
          <cell r="BR560" t="str">
            <v xml:space="preserve"> Alat Baru</v>
          </cell>
        </row>
        <row r="561">
          <cell r="BR561">
            <v>46000000</v>
          </cell>
        </row>
        <row r="580">
          <cell r="BR580" t="str">
            <v xml:space="preserve"> Alat Baru</v>
          </cell>
        </row>
        <row r="581">
          <cell r="BR581">
            <v>112500000</v>
          </cell>
        </row>
        <row r="604">
          <cell r="BR604" t="str">
            <v xml:space="preserve"> Alat Baru</v>
          </cell>
        </row>
        <row r="605">
          <cell r="BR605">
            <v>166250000</v>
          </cell>
        </row>
        <row r="624">
          <cell r="BR624" t="str">
            <v xml:space="preserve"> Alat Baru</v>
          </cell>
        </row>
        <row r="625">
          <cell r="BR625">
            <v>70000000</v>
          </cell>
        </row>
        <row r="644">
          <cell r="BR644" t="str">
            <v xml:space="preserve"> Alat Baru</v>
          </cell>
        </row>
        <row r="645">
          <cell r="BR645">
            <v>350000000</v>
          </cell>
        </row>
        <row r="664">
          <cell r="BR664" t="str">
            <v xml:space="preserve"> Alat Baru</v>
          </cell>
        </row>
        <row r="665">
          <cell r="BR665">
            <v>17500000</v>
          </cell>
        </row>
        <row r="684">
          <cell r="BR684" t="str">
            <v xml:space="preserve"> Alat Baru</v>
          </cell>
        </row>
        <row r="685">
          <cell r="BR685">
            <v>2250000000</v>
          </cell>
        </row>
        <row r="715">
          <cell r="BR715" t="str">
            <v xml:space="preserve"> Alat Baru</v>
          </cell>
        </row>
        <row r="716">
          <cell r="BR716">
            <v>15000000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Rupiah"/>
      <sheetName val="TC"/>
    </sheetNames>
    <sheetDataSet>
      <sheetData sheetId="0"/>
      <sheetData sheetId="1">
        <row r="2">
          <cell r="A2" t="str">
            <v>DAFTAR  KUANTITAS DAN HARGA</v>
          </cell>
        </row>
        <row r="4">
          <cell r="A4" t="str">
            <v xml:space="preserve"> Proyek / Bagpro</v>
          </cell>
          <cell r="C4" t="str">
            <v xml:space="preserve">  : Satuan Kerja Perangkat Daerah (SKPD) Dinas Pengelolaan Sumber Daya Air (PSDA) Propinsi Sul-Sul</v>
          </cell>
        </row>
        <row r="5">
          <cell r="A5" t="str">
            <v xml:space="preserve"> No. Paket Kontrak</v>
          </cell>
          <cell r="C5" t="str">
            <v xml:space="preserve">  :</v>
          </cell>
        </row>
        <row r="6">
          <cell r="A6" t="str">
            <v xml:space="preserve"> Nama Paket</v>
          </cell>
          <cell r="C6" t="str">
            <v xml:space="preserve">  : Pemeliharaan D.I. Belawa (1.620 Ha) Kabupaten Wajo</v>
          </cell>
        </row>
        <row r="7">
          <cell r="A7" t="str">
            <v xml:space="preserve"> Prop / Kab / Kodya</v>
          </cell>
          <cell r="C7" t="str">
            <v xml:space="preserve">  : Wajo</v>
          </cell>
        </row>
        <row r="9">
          <cell r="D9">
            <v>0</v>
          </cell>
          <cell r="E9">
            <v>0</v>
          </cell>
        </row>
        <row r="10">
          <cell r="A10" t="str">
            <v>No. Mata</v>
          </cell>
          <cell r="B10" t="str">
            <v>Uraian</v>
          </cell>
          <cell r="D10" t="str">
            <v>Satuan</v>
          </cell>
          <cell r="E10" t="str">
            <v>Perkiraan</v>
          </cell>
          <cell r="F10" t="str">
            <v>Harga</v>
          </cell>
          <cell r="G10" t="str">
            <v>Jumlah</v>
          </cell>
        </row>
        <row r="11">
          <cell r="A11" t="str">
            <v>Pembayaran</v>
          </cell>
          <cell r="E11" t="str">
            <v>Kuantitas</v>
          </cell>
          <cell r="F11" t="str">
            <v>Satuan</v>
          </cell>
          <cell r="G11" t="str">
            <v>Harga-Harga</v>
          </cell>
        </row>
        <row r="12">
          <cell r="F12" t="str">
            <v>(Rupiah)</v>
          </cell>
          <cell r="G12" t="str">
            <v>(Rupiah)</v>
          </cell>
        </row>
        <row r="13">
          <cell r="A13" t="str">
            <v>a</v>
          </cell>
          <cell r="C13" t="str">
            <v>b</v>
          </cell>
          <cell r="D13" t="str">
            <v>c</v>
          </cell>
          <cell r="E13" t="str">
            <v>d</v>
          </cell>
          <cell r="F13" t="str">
            <v>e</v>
          </cell>
          <cell r="G13" t="str">
            <v>f = (d x e)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INPUT"/>
      <sheetName val="SAMPUL"/>
      <sheetName val="RUP"/>
      <sheetName val="REKAP BM "/>
      <sheetName val="PERSONIL BM "/>
      <sheetName val="NON PERSONIL BM "/>
      <sheetName val="SCH"/>
      <sheetName val="KAK"/>
    </sheetNames>
    <sheetDataSet>
      <sheetData sheetId="0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schedule"/>
      <sheetName val="GALIAN"/>
      <sheetName val="URUGAN"/>
      <sheetName val="saluran"/>
      <sheetName val="RAB BW.3"/>
      <sheetName val="ANALIZ"/>
      <sheetName val="BAHANX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P4" t="str">
            <v>0</v>
          </cell>
          <cell r="Q4">
            <v>0</v>
          </cell>
        </row>
        <row r="5">
          <cell r="P5" t="str">
            <v>1</v>
          </cell>
          <cell r="Q5" t="str">
            <v>SATU</v>
          </cell>
        </row>
        <row r="6">
          <cell r="P6" t="str">
            <v>2</v>
          </cell>
          <cell r="Q6" t="str">
            <v>DUA</v>
          </cell>
        </row>
        <row r="7">
          <cell r="P7" t="str">
            <v>3</v>
          </cell>
          <cell r="Q7" t="str">
            <v>TIGA</v>
          </cell>
        </row>
        <row r="8">
          <cell r="P8" t="str">
            <v>4</v>
          </cell>
          <cell r="Q8" t="str">
            <v>EMPAT</v>
          </cell>
        </row>
        <row r="9">
          <cell r="P9" t="str">
            <v>5</v>
          </cell>
          <cell r="Q9" t="str">
            <v>LIMA</v>
          </cell>
        </row>
        <row r="10">
          <cell r="P10" t="str">
            <v>6</v>
          </cell>
          <cell r="Q10" t="str">
            <v>ENAM</v>
          </cell>
        </row>
        <row r="11">
          <cell r="P11" t="str">
            <v>7</v>
          </cell>
          <cell r="Q11" t="str">
            <v>TUJUH</v>
          </cell>
        </row>
        <row r="12">
          <cell r="P12" t="str">
            <v>8</v>
          </cell>
          <cell r="Q12" t="str">
            <v>DELAPAN</v>
          </cell>
        </row>
        <row r="13">
          <cell r="P13" t="str">
            <v>9</v>
          </cell>
          <cell r="Q13" t="str">
            <v>SEMBILAN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Rekap"/>
      <sheetName val="Rekap Cetak"/>
      <sheetName val="Bulatkan"/>
      <sheetName val="Pagu Vs Design"/>
      <sheetName val="an Plester"/>
      <sheetName val="dev plester"/>
      <sheetName val="TIME SHEDULE"/>
    </sheetNames>
    <sheetDataSet>
      <sheetData sheetId="0" refreshError="1"/>
      <sheetData sheetId="1" refreshError="1"/>
      <sheetData sheetId="2" refreshError="1"/>
      <sheetData sheetId="3" refreshError="1">
        <row r="7">
          <cell r="H7" t="str">
            <v>0</v>
          </cell>
          <cell r="I7">
            <v>0</v>
          </cell>
        </row>
        <row r="8">
          <cell r="H8" t="str">
            <v>1</v>
          </cell>
          <cell r="I8" t="str">
            <v>Satu</v>
          </cell>
        </row>
        <row r="9">
          <cell r="H9" t="str">
            <v>2</v>
          </cell>
          <cell r="I9" t="str">
            <v>Dua</v>
          </cell>
        </row>
        <row r="10">
          <cell r="H10" t="str">
            <v>3</v>
          </cell>
          <cell r="I10" t="str">
            <v>Tiga</v>
          </cell>
        </row>
        <row r="11">
          <cell r="H11" t="str">
            <v>4</v>
          </cell>
          <cell r="I11" t="str">
            <v>Empat</v>
          </cell>
        </row>
        <row r="12">
          <cell r="H12" t="str">
            <v>5</v>
          </cell>
          <cell r="I12" t="str">
            <v>Lima</v>
          </cell>
        </row>
        <row r="13">
          <cell r="H13" t="str">
            <v>6</v>
          </cell>
          <cell r="I13" t="str">
            <v>Enam</v>
          </cell>
        </row>
        <row r="14">
          <cell r="H14" t="str">
            <v>7</v>
          </cell>
          <cell r="I14" t="str">
            <v>Tujuh</v>
          </cell>
        </row>
        <row r="15">
          <cell r="H15" t="str">
            <v>8</v>
          </cell>
          <cell r="I15" t="str">
            <v>Delapan</v>
          </cell>
        </row>
        <row r="16">
          <cell r="H16" t="str">
            <v>9</v>
          </cell>
          <cell r="I16" t="str">
            <v>Sembilan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Rekap Biaya"/>
      <sheetName val="Kuantitas &amp; Harga"/>
      <sheetName val="Pekerjaan Utama"/>
      <sheetName val="%"/>
      <sheetName val="Time Scd. (2)"/>
    </sheetNames>
    <sheetDataSet>
      <sheetData sheetId="0" refreshError="1"/>
      <sheetData sheetId="1"/>
      <sheetData sheetId="2">
        <row r="24">
          <cell r="H24">
            <v>13050000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 LAB"/>
      <sheetName val="Master jgn diganggu"/>
      <sheetName val="DISCLAIMER"/>
      <sheetName val="Informasi"/>
      <sheetName val="Rekap"/>
      <sheetName val="MAJOR"/>
      <sheetName val="%"/>
      <sheetName val="Peta Quarry"/>
      <sheetName val="Perhitungan Mobilisasi Alat"/>
      <sheetName val="Lalu Lintas"/>
      <sheetName val="Jembatan Sementara"/>
      <sheetName val="ASPAL"/>
      <sheetName val="RAB"/>
      <sheetName val="RAB (2)"/>
      <sheetName val="D6"/>
      <sheetName val="RAB EE"/>
      <sheetName val="Mobilisasi"/>
      <sheetName val="Analisa K3"/>
      <sheetName val="4-Analisa Quarry"/>
      <sheetName val="4-Formulir harga bahan"/>
      <sheetName val="4-Basic Price"/>
      <sheetName val="5-ALAT(1)"/>
      <sheetName val="5-ALAT(2)"/>
      <sheetName val="Agg Halus &amp; Kasar"/>
      <sheetName val="Agg A"/>
      <sheetName val="Agg B"/>
      <sheetName val="Agg C"/>
      <sheetName val="Agg  CBR 60"/>
      <sheetName val="D1"/>
      <sheetName val="D2"/>
      <sheetName val="D3"/>
      <sheetName val="D4"/>
      <sheetName val="D5(1)"/>
      <sheetName val="D5(2)"/>
      <sheetName val="D7(1)"/>
      <sheetName val="D7(2)"/>
      <sheetName val="D7(3)"/>
      <sheetName val="D8(2)"/>
      <sheetName val="D8(1)"/>
      <sheetName val="D9"/>
      <sheetName val="D10 LS-Rutin"/>
      <sheetName val="D10 Kuantitas"/>
      <sheetName val="D10 Analisa HSP"/>
      <sheetName val="Sheet2"/>
    </sheetNames>
    <sheetDataSet>
      <sheetData sheetId="0">
        <row r="4">
          <cell r="B4" t="str">
            <v>Satu Milyar Delapan Ratus Enam Puluh Tiga Juta Rupiah</v>
          </cell>
        </row>
      </sheetData>
      <sheetData sheetId="1">
        <row r="2">
          <cell r="B2" t="str">
            <v>DAFTAR  KUANTITAS DAN HARGA</v>
          </cell>
        </row>
      </sheetData>
      <sheetData sheetId="2"/>
      <sheetData sheetId="3">
        <row r="9">
          <cell r="G9" t="str">
            <v>: Pengaspalan Jalan Dalam Kota Kec. Mangkutana ( Desa Wonorejo Timur )</v>
          </cell>
        </row>
      </sheetData>
      <sheetData sheetId="4">
        <row r="7">
          <cell r="B7" t="str">
            <v>Nama Paket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 t="str">
            <v>DIVISI 1. UMUM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8849.206349206348</v>
          </cell>
        </row>
        <row r="60">
          <cell r="F60">
            <v>13000</v>
          </cell>
        </row>
      </sheetData>
      <sheetData sheetId="21">
        <row r="9">
          <cell r="AW9">
            <v>900833.13635418494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ANALISA"/>
      <sheetName val="HARGA"/>
      <sheetName val="SCHEDULE"/>
      <sheetName val="BACK UP DATA"/>
      <sheetName val="BACK UP beton"/>
      <sheetName val="mamaDi@n"/>
    </sheetNames>
    <sheetDataSet>
      <sheetData sheetId="0">
        <row r="3">
          <cell r="B3" t="str">
            <v>REKAPITULASI PERKIRAAN HARGA PEKERJAAN</v>
          </cell>
        </row>
        <row r="5">
          <cell r="B5" t="str">
            <v xml:space="preserve"> PEKERJAAN</v>
          </cell>
          <cell r="D5" t="str">
            <v>: PEMBANGUNAN DRAINASE DESA MAROBO</v>
          </cell>
        </row>
        <row r="6">
          <cell r="B6" t="str">
            <v xml:space="preserve"> LOKASI </v>
          </cell>
          <cell r="D6" t="str">
            <v>: KECAMATAN SABBANG</v>
          </cell>
        </row>
        <row r="7">
          <cell r="B7" t="str">
            <v xml:space="preserve"> VOLUME</v>
          </cell>
          <cell r="D7" t="str">
            <v>: P = 617 M</v>
          </cell>
        </row>
        <row r="9">
          <cell r="B9" t="str">
            <v>NO</v>
          </cell>
          <cell r="C9" t="str">
            <v>URAIAN JENIS PEKERJAAN</v>
          </cell>
          <cell r="G9" t="str">
            <v>JUMLAH HARGA</v>
          </cell>
        </row>
        <row r="12">
          <cell r="B12" t="str">
            <v>I</v>
          </cell>
          <cell r="C12" t="str">
            <v xml:space="preserve"> PEKERJAAN PENDAHULUAN</v>
          </cell>
          <cell r="G12">
            <v>1650000</v>
          </cell>
        </row>
        <row r="14">
          <cell r="B14" t="str">
            <v>II</v>
          </cell>
          <cell r="C14" t="str">
            <v xml:space="preserve"> PEKERJAAN PASANGAN DRAINASE</v>
          </cell>
          <cell r="G14">
            <v>124978064.87414125</v>
          </cell>
        </row>
        <row r="16">
          <cell r="B16" t="str">
            <v>III</v>
          </cell>
          <cell r="C16" t="str">
            <v xml:space="preserve"> PEKERJAAN PLAT DUIKER STA 0+000</v>
          </cell>
          <cell r="G16">
            <v>3563313.63</v>
          </cell>
        </row>
        <row r="20">
          <cell r="B20" t="str">
            <v xml:space="preserve">  (A)    Jumlah Harga Pekerjaan</v>
          </cell>
          <cell r="G20">
            <v>130191378.50414124</v>
          </cell>
        </row>
        <row r="21">
          <cell r="B21" t="str">
            <v xml:space="preserve">  (B)    Pajak Pertambahan Nilai ( PPN ) = 10% x (A)</v>
          </cell>
          <cell r="G21">
            <v>13019137.850414125</v>
          </cell>
        </row>
        <row r="22">
          <cell r="B22" t="str">
            <v xml:space="preserve">  (C)    JUMLAH TOTAL HARGA PEKERJAAN = (A) + (B)</v>
          </cell>
          <cell r="G22">
            <v>143210516.35455537</v>
          </cell>
        </row>
        <row r="23">
          <cell r="B23" t="str">
            <v xml:space="preserve">  (D)    PEMBULATAN JUMLAH TOTAL HARGA PEKERJAAN = (C)</v>
          </cell>
          <cell r="G23">
            <v>143210000</v>
          </cell>
        </row>
        <row r="24">
          <cell r="B24" t="str">
            <v xml:space="preserve">Terbilang : </v>
          </cell>
        </row>
        <row r="25">
          <cell r="B25" t="str">
            <v>SERATUS EMPAT PULUH TIGA JUTA DUA RATUS SEPULUH RIBU RUPIAH,-</v>
          </cell>
        </row>
        <row r="30">
          <cell r="F30" t="str">
            <v>Masamba, 28 Pebruari 2007</v>
          </cell>
        </row>
        <row r="32">
          <cell r="B32" t="str">
            <v>Diperiksa,</v>
          </cell>
          <cell r="F32" t="str">
            <v>Konsultan Perencana,</v>
          </cell>
        </row>
        <row r="33">
          <cell r="B33" t="str">
            <v>Pejabat Pelaksana Teknis Kegiatan</v>
          </cell>
          <cell r="F33" t="str">
            <v>CV. AURAMA KARYA</v>
          </cell>
        </row>
        <row r="39">
          <cell r="B39" t="str">
            <v>( Suaib Mansyur, ST, MSi. )</v>
          </cell>
          <cell r="F39" t="str">
            <v>( Ir. Andi Entong )</v>
          </cell>
        </row>
        <row r="40">
          <cell r="B40" t="str">
            <v>Nip : 290 009 281</v>
          </cell>
          <cell r="F40" t="str">
            <v>Kuasa Direktur</v>
          </cell>
        </row>
        <row r="44">
          <cell r="B44" t="str">
            <v>Mengetahui,</v>
          </cell>
          <cell r="F44" t="str">
            <v>Menyetujui,</v>
          </cell>
        </row>
        <row r="45">
          <cell r="B45" t="str">
            <v>Kepala Dinas Pekerjaan Umum</v>
          </cell>
          <cell r="F45" t="str">
            <v>Kepala Bidang Cipta Karya</v>
          </cell>
        </row>
        <row r="46">
          <cell r="B46" t="str">
            <v>Kabupaten Luwu Utara</v>
          </cell>
          <cell r="F46" t="str">
            <v>Dinas Pekerjaan Umum</v>
          </cell>
        </row>
        <row r="52">
          <cell r="B52" t="str">
            <v>( Ir. H. Zainuddin, Msi. )</v>
          </cell>
          <cell r="F52" t="str">
            <v>( Suaib Mansyur, ST, MSi. )</v>
          </cell>
        </row>
        <row r="53">
          <cell r="B53" t="str">
            <v>Nip : 010 247 987</v>
          </cell>
          <cell r="F53" t="str">
            <v>Nip : 290 009 281</v>
          </cell>
        </row>
      </sheetData>
      <sheetData sheetId="1">
        <row r="15">
          <cell r="D15" t="str">
            <v xml:space="preserve"> Papan Proyek</v>
          </cell>
        </row>
      </sheetData>
      <sheetData sheetId="2" refreshError="1"/>
      <sheetData sheetId="3">
        <row r="1">
          <cell r="A1" t="str">
            <v>DAFTAR HARGA BAHAN DAN UPAH</v>
          </cell>
        </row>
      </sheetData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5-Peralatan"/>
      <sheetName val="DHB"/>
      <sheetName val="1. Persiapan"/>
      <sheetName val="2. Pek. Tanah"/>
      <sheetName val="9. Pek. Langit"/>
      <sheetName val="6. Pek. Kayu"/>
      <sheetName val="7. Pek. Beton"/>
      <sheetName val="Daftar Hrg Bahan &amp; upah"/>
      <sheetName val="Ana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g Bawah"/>
      <sheetName val="Bangunan Atas"/>
      <sheetName val="Bg atas B25 Dia 32"/>
      <sheetName val="Tabel"/>
      <sheetName val="Dibulatkan"/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4.5</v>
          </cell>
          <cell r="C6">
            <v>0.16</v>
          </cell>
          <cell r="D6">
            <v>0.125</v>
          </cell>
        </row>
        <row r="7">
          <cell r="B7">
            <v>5</v>
          </cell>
          <cell r="C7">
            <v>0.2</v>
          </cell>
          <cell r="D7">
            <v>0.153</v>
          </cell>
        </row>
        <row r="8">
          <cell r="B8">
            <v>5.5</v>
          </cell>
          <cell r="C8">
            <v>0.24</v>
          </cell>
          <cell r="D8">
            <v>0.188</v>
          </cell>
        </row>
        <row r="9">
          <cell r="B9">
            <v>6</v>
          </cell>
          <cell r="C9">
            <v>0.28000000000000003</v>
          </cell>
          <cell r="D9">
            <v>0.22</v>
          </cell>
        </row>
        <row r="10">
          <cell r="B10">
            <v>6.5</v>
          </cell>
          <cell r="C10">
            <v>0.33</v>
          </cell>
          <cell r="D10">
            <v>0.25900000000000001</v>
          </cell>
        </row>
        <row r="11">
          <cell r="B11">
            <v>6.8</v>
          </cell>
          <cell r="C11">
            <v>0.36</v>
          </cell>
          <cell r="D11">
            <v>0.28199999999999997</v>
          </cell>
        </row>
        <row r="12">
          <cell r="B12">
            <v>7</v>
          </cell>
          <cell r="C12">
            <v>0.38</v>
          </cell>
          <cell r="D12">
            <v>0.3</v>
          </cell>
        </row>
        <row r="13">
          <cell r="B13">
            <v>8</v>
          </cell>
          <cell r="C13">
            <v>0.5</v>
          </cell>
          <cell r="D13">
            <v>0.39300000000000002</v>
          </cell>
        </row>
        <row r="14">
          <cell r="B14">
            <v>8.5</v>
          </cell>
          <cell r="C14">
            <v>0.56000000000000005</v>
          </cell>
          <cell r="D14">
            <v>0.439</v>
          </cell>
        </row>
        <row r="15">
          <cell r="B15">
            <v>9</v>
          </cell>
          <cell r="C15">
            <v>0.63</v>
          </cell>
          <cell r="D15">
            <v>0.499</v>
          </cell>
        </row>
        <row r="16">
          <cell r="B16">
            <v>10</v>
          </cell>
          <cell r="C16">
            <v>0.79</v>
          </cell>
          <cell r="D16">
            <v>0.62</v>
          </cell>
        </row>
        <row r="17">
          <cell r="B17">
            <v>12</v>
          </cell>
          <cell r="C17">
            <v>1.1299999999999999</v>
          </cell>
          <cell r="D17">
            <v>0.88700000000000001</v>
          </cell>
        </row>
        <row r="18">
          <cell r="B18">
            <v>13</v>
          </cell>
          <cell r="C18">
            <v>1.33</v>
          </cell>
          <cell r="D18">
            <v>1.04</v>
          </cell>
        </row>
        <row r="19">
          <cell r="B19">
            <v>14</v>
          </cell>
          <cell r="C19">
            <v>1.54</v>
          </cell>
          <cell r="D19">
            <v>1.2090000000000001</v>
          </cell>
        </row>
        <row r="20">
          <cell r="B20">
            <v>15</v>
          </cell>
          <cell r="C20">
            <v>1.77</v>
          </cell>
          <cell r="D20">
            <v>1.377</v>
          </cell>
        </row>
        <row r="21">
          <cell r="B21">
            <v>16</v>
          </cell>
          <cell r="C21">
            <v>2.0099999999999998</v>
          </cell>
          <cell r="D21">
            <v>1.58</v>
          </cell>
        </row>
        <row r="22">
          <cell r="B22">
            <v>18</v>
          </cell>
          <cell r="C22">
            <v>2.54</v>
          </cell>
          <cell r="D22">
            <v>1.994</v>
          </cell>
        </row>
        <row r="23">
          <cell r="B23">
            <v>19</v>
          </cell>
          <cell r="C23">
            <v>2.83</v>
          </cell>
          <cell r="D23">
            <v>2.23</v>
          </cell>
        </row>
        <row r="24">
          <cell r="B24">
            <v>20</v>
          </cell>
          <cell r="C24">
            <v>3.14</v>
          </cell>
          <cell r="D24">
            <v>2.4649999999999999</v>
          </cell>
        </row>
        <row r="25">
          <cell r="B25">
            <v>22</v>
          </cell>
          <cell r="C25">
            <v>3.8</v>
          </cell>
          <cell r="D25">
            <v>2.98</v>
          </cell>
        </row>
        <row r="26">
          <cell r="B26">
            <v>25</v>
          </cell>
          <cell r="C26">
            <v>4.91</v>
          </cell>
          <cell r="D26">
            <v>3.85</v>
          </cell>
        </row>
        <row r="27">
          <cell r="B27">
            <v>26</v>
          </cell>
          <cell r="C27">
            <v>5.31</v>
          </cell>
          <cell r="D27">
            <v>4.1360000000000001</v>
          </cell>
        </row>
        <row r="28">
          <cell r="B28">
            <v>28</v>
          </cell>
          <cell r="C28">
            <v>6.16</v>
          </cell>
          <cell r="D28">
            <v>4.83</v>
          </cell>
        </row>
        <row r="29">
          <cell r="B29">
            <v>30</v>
          </cell>
          <cell r="C29">
            <v>7.07</v>
          </cell>
          <cell r="D29">
            <v>5.51</v>
          </cell>
        </row>
        <row r="30">
          <cell r="B30">
            <v>32</v>
          </cell>
          <cell r="C30">
            <v>8.0399999999999991</v>
          </cell>
          <cell r="D30">
            <v>6.31</v>
          </cell>
        </row>
        <row r="31">
          <cell r="B31">
            <v>34</v>
          </cell>
          <cell r="C31">
            <v>9.08</v>
          </cell>
          <cell r="D31">
            <v>7.13</v>
          </cell>
        </row>
        <row r="32">
          <cell r="B32">
            <v>35</v>
          </cell>
          <cell r="C32">
            <v>9.6199999999999992</v>
          </cell>
          <cell r="D32">
            <v>7.6</v>
          </cell>
        </row>
        <row r="33">
          <cell r="B33">
            <v>36</v>
          </cell>
          <cell r="C33">
            <v>10.18</v>
          </cell>
          <cell r="D33">
            <v>7.99</v>
          </cell>
        </row>
        <row r="34">
          <cell r="B34">
            <v>38</v>
          </cell>
          <cell r="C34">
            <v>11.34</v>
          </cell>
          <cell r="D34">
            <v>8.9</v>
          </cell>
        </row>
        <row r="35">
          <cell r="B35">
            <v>40</v>
          </cell>
          <cell r="C35">
            <v>12.57</v>
          </cell>
          <cell r="D35">
            <v>9.8699999999999992</v>
          </cell>
        </row>
        <row r="36">
          <cell r="B36">
            <v>42</v>
          </cell>
          <cell r="C36">
            <v>13.85</v>
          </cell>
          <cell r="D36">
            <v>10.9</v>
          </cell>
        </row>
        <row r="37">
          <cell r="B37">
            <v>44</v>
          </cell>
          <cell r="C37">
            <v>15.21</v>
          </cell>
          <cell r="D37">
            <v>11.9</v>
          </cell>
        </row>
        <row r="38">
          <cell r="B38">
            <v>46</v>
          </cell>
          <cell r="C38">
            <v>16.62</v>
          </cell>
          <cell r="D38">
            <v>13</v>
          </cell>
        </row>
        <row r="39">
          <cell r="B39">
            <v>48</v>
          </cell>
          <cell r="C39">
            <v>18.100000000000001</v>
          </cell>
          <cell r="D39">
            <v>14.2</v>
          </cell>
        </row>
        <row r="40">
          <cell r="B40">
            <v>48.5</v>
          </cell>
          <cell r="C40">
            <v>18.47</v>
          </cell>
          <cell r="D40">
            <v>14.5</v>
          </cell>
        </row>
        <row r="41">
          <cell r="B41">
            <v>50</v>
          </cell>
          <cell r="C41">
            <v>19.64</v>
          </cell>
          <cell r="D41">
            <v>15.4</v>
          </cell>
        </row>
        <row r="42">
          <cell r="B42">
            <v>55</v>
          </cell>
          <cell r="C42">
            <v>23.73</v>
          </cell>
          <cell r="D42">
            <v>18.7</v>
          </cell>
        </row>
        <row r="43">
          <cell r="B43">
            <v>60</v>
          </cell>
          <cell r="C43">
            <v>28.27</v>
          </cell>
          <cell r="D43">
            <v>22.2</v>
          </cell>
        </row>
        <row r="44">
          <cell r="B44">
            <v>65</v>
          </cell>
          <cell r="C44">
            <v>33.18</v>
          </cell>
          <cell r="D44">
            <v>26</v>
          </cell>
        </row>
        <row r="45">
          <cell r="B45">
            <v>70</v>
          </cell>
          <cell r="C45">
            <v>38.479999999999997</v>
          </cell>
          <cell r="D45">
            <v>30.2</v>
          </cell>
        </row>
        <row r="46">
          <cell r="B46">
            <v>75</v>
          </cell>
          <cell r="C46">
            <v>44.18</v>
          </cell>
          <cell r="D46">
            <v>34.700000000000003</v>
          </cell>
        </row>
        <row r="47">
          <cell r="B47">
            <v>80</v>
          </cell>
          <cell r="C47">
            <v>50.27</v>
          </cell>
          <cell r="D47">
            <v>39.299999999999997</v>
          </cell>
        </row>
        <row r="48">
          <cell r="B48">
            <v>85</v>
          </cell>
          <cell r="C48">
            <v>56.75</v>
          </cell>
          <cell r="D48">
            <v>44.5</v>
          </cell>
        </row>
        <row r="49">
          <cell r="B49">
            <v>90</v>
          </cell>
          <cell r="C49">
            <v>63.62</v>
          </cell>
          <cell r="D49">
            <v>49.9</v>
          </cell>
        </row>
        <row r="50">
          <cell r="B50">
            <v>95</v>
          </cell>
          <cell r="C50">
            <v>70.88</v>
          </cell>
          <cell r="D50">
            <v>55.6</v>
          </cell>
        </row>
        <row r="51">
          <cell r="B51">
            <v>100</v>
          </cell>
          <cell r="C51">
            <v>78.540000000000006</v>
          </cell>
          <cell r="D51">
            <v>61.7</v>
          </cell>
        </row>
        <row r="52">
          <cell r="B52">
            <v>1110</v>
          </cell>
          <cell r="C52">
            <v>95.03</v>
          </cell>
          <cell r="D52">
            <v>74.599999999999994</v>
          </cell>
        </row>
        <row r="53">
          <cell r="B53">
            <v>120</v>
          </cell>
          <cell r="C53">
            <v>113.1</v>
          </cell>
          <cell r="D53">
            <v>88.8</v>
          </cell>
        </row>
        <row r="54">
          <cell r="B54">
            <v>130</v>
          </cell>
          <cell r="C54">
            <v>132.69999999999999</v>
          </cell>
          <cell r="D54">
            <v>104</v>
          </cell>
        </row>
        <row r="55">
          <cell r="B55">
            <v>140</v>
          </cell>
          <cell r="C55">
            <v>153.9</v>
          </cell>
          <cell r="D55">
            <v>121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D"/>
      <sheetName val="Rekab"/>
      <sheetName val="RAB-ITEM-REKAP"/>
      <sheetName val="RAB-ITEM URAI-AIR BERSIH"/>
      <sheetName val="RAB-ITEM URAI-irigasi"/>
      <sheetName val="RAB-ITEM URAI-Rabat"/>
      <sheetName val="RAB-ITEM URAI-jEMBATAN"/>
      <sheetName val="RAB-ITEM URAI-jALAN"/>
      <sheetName val="mc"/>
      <sheetName val="Rekapitulasi-PPIP"/>
      <sheetName val="TIME SCEDULE"/>
      <sheetName val="lapminggu"/>
      <sheetName val="rabrealisasi"/>
      <sheetName val="rek.bhn-upahrealisasi"/>
      <sheetName val="anappiprealisasi"/>
      <sheetName val="SNIrealisasi"/>
      <sheetName val="Rab-PPIP"/>
      <sheetName val="rekap bahandan upah"/>
      <sheetName val="anappip"/>
      <sheetName val="analisaSNI"/>
      <sheetName val="Daftar Harga Sat."/>
      <sheetName val="Rab-PPIP Jalan"/>
      <sheetName val="vol.revisi"/>
      <sheetName val="volumebesi"/>
      <sheetName val="volume"/>
      <sheetName val="BOW"/>
      <sheetName val="voeg"/>
      <sheetName val="Analisa K"/>
      <sheetName val="Analisa 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6">
          <cell r="K6" t="str">
            <v>K 710</v>
          </cell>
          <cell r="V6" t="str">
            <v>K 410</v>
          </cell>
        </row>
        <row r="98">
          <cell r="K98" t="str">
            <v>K 715</v>
          </cell>
          <cell r="V98" t="str">
            <v>K 411</v>
          </cell>
        </row>
        <row r="188">
          <cell r="K188" t="str">
            <v>K 720</v>
          </cell>
          <cell r="V188" t="str">
            <v>K 420</v>
          </cell>
        </row>
        <row r="279">
          <cell r="K279" t="str">
            <v>K 725</v>
          </cell>
          <cell r="V279" t="str">
            <v>K 423</v>
          </cell>
        </row>
        <row r="370">
          <cell r="K370" t="str">
            <v>K 722</v>
          </cell>
          <cell r="V370" t="str">
            <v>K 424</v>
          </cell>
        </row>
        <row r="461">
          <cell r="K461" t="str">
            <v>K 017</v>
          </cell>
          <cell r="V461" t="str">
            <v>K 510</v>
          </cell>
        </row>
        <row r="553">
          <cell r="K553" t="str">
            <v>K 224</v>
          </cell>
          <cell r="V553" t="str">
            <v>K 511</v>
          </cell>
        </row>
        <row r="644">
          <cell r="K644" t="str">
            <v>K 225</v>
          </cell>
          <cell r="V644" t="str">
            <v>K 512</v>
          </cell>
        </row>
        <row r="735">
          <cell r="K735" t="str">
            <v>K 210</v>
          </cell>
          <cell r="V735" t="str">
            <v>K 513</v>
          </cell>
        </row>
        <row r="826">
          <cell r="K826" t="str">
            <v>K 211</v>
          </cell>
          <cell r="V826" t="str">
            <v>K 514</v>
          </cell>
        </row>
        <row r="917">
          <cell r="K917" t="str">
            <v>K 220</v>
          </cell>
          <cell r="V917" t="str">
            <v>K 515</v>
          </cell>
        </row>
        <row r="1008">
          <cell r="K1008" t="str">
            <v>K 221</v>
          </cell>
          <cell r="V1008" t="str">
            <v>K 516</v>
          </cell>
        </row>
        <row r="1099">
          <cell r="K1099" t="str">
            <v>K 230</v>
          </cell>
          <cell r="V1099" t="str">
            <v>K 520</v>
          </cell>
        </row>
        <row r="1190">
          <cell r="K1190" t="str">
            <v>K 231</v>
          </cell>
          <cell r="V1190" t="str">
            <v>K 521</v>
          </cell>
        </row>
        <row r="1281">
          <cell r="K1281" t="str">
            <v>K 232</v>
          </cell>
          <cell r="V1281" t="str">
            <v>K 522</v>
          </cell>
        </row>
        <row r="1372">
          <cell r="K1372" t="str">
            <v>K 233</v>
          </cell>
          <cell r="V1372" t="str">
            <v>K 523</v>
          </cell>
        </row>
        <row r="1463">
          <cell r="K1463" t="str">
            <v>K 310</v>
          </cell>
          <cell r="V1463" t="str">
            <v>K 528</v>
          </cell>
        </row>
        <row r="1554">
          <cell r="K1554" t="str">
            <v>K 311</v>
          </cell>
          <cell r="V1554" t="str">
            <v>K 010</v>
          </cell>
        </row>
        <row r="1645">
          <cell r="K1645" t="str">
            <v>K 320</v>
          </cell>
          <cell r="V1645" t="str">
            <v>K 121</v>
          </cell>
        </row>
        <row r="1736">
          <cell r="K1736" t="str">
            <v>K 321</v>
          </cell>
          <cell r="V1736" t="str">
            <v>K 125</v>
          </cell>
        </row>
        <row r="1827">
          <cell r="K1827" t="str">
            <v>K 322</v>
          </cell>
          <cell r="V1827" t="str">
            <v>K 139</v>
          </cell>
        </row>
        <row r="1918">
          <cell r="K1918" t="str">
            <v>K 323</v>
          </cell>
          <cell r="V1918" t="str">
            <v>K 026</v>
          </cell>
        </row>
        <row r="2009">
          <cell r="K2009" t="str">
            <v>K 325</v>
          </cell>
          <cell r="V2009" t="str">
            <v>K 035</v>
          </cell>
        </row>
        <row r="2100">
          <cell r="K2100" t="str">
            <v>K 326</v>
          </cell>
          <cell r="V2100" t="str">
            <v>K 636</v>
          </cell>
        </row>
        <row r="2191">
          <cell r="K2191" t="str">
            <v>K 341</v>
          </cell>
          <cell r="V2191" t="str">
            <v>K 810</v>
          </cell>
        </row>
        <row r="2284">
          <cell r="K2284" t="str">
            <v>K 342</v>
          </cell>
          <cell r="V2284" t="str">
            <v>K 011</v>
          </cell>
        </row>
        <row r="2375">
          <cell r="K2375" t="str">
            <v>K 880</v>
          </cell>
          <cell r="V2375" t="str">
            <v>K 013</v>
          </cell>
        </row>
        <row r="2466">
          <cell r="K2466" t="str">
            <v>K 110</v>
          </cell>
          <cell r="V2466" t="str">
            <v>K 012</v>
          </cell>
        </row>
        <row r="2557">
          <cell r="K2557" t="str">
            <v>K 112</v>
          </cell>
        </row>
        <row r="2648">
          <cell r="K2648" t="str">
            <v>K 705</v>
          </cell>
          <cell r="V2648" t="str">
            <v>K 132</v>
          </cell>
        </row>
        <row r="2831">
          <cell r="K2831" t="str">
            <v>K 641</v>
          </cell>
          <cell r="V2831" t="str">
            <v>K 040</v>
          </cell>
        </row>
        <row r="2922">
          <cell r="K2922" t="str">
            <v>K 321a</v>
          </cell>
          <cell r="V2922" t="str">
            <v>K 016</v>
          </cell>
        </row>
        <row r="3013">
          <cell r="K3013" t="str">
            <v>K 111</v>
          </cell>
        </row>
        <row r="3102">
          <cell r="K3102" t="str">
            <v>K 126</v>
          </cell>
          <cell r="V3102" t="str">
            <v>K 117</v>
          </cell>
        </row>
        <row r="3192">
          <cell r="K3192" t="str">
            <v>K 618</v>
          </cell>
        </row>
        <row r="3282">
          <cell r="K3282" t="str">
            <v>K 719</v>
          </cell>
        </row>
      </sheetData>
      <sheetData sheetId="28" refreshError="1">
        <row r="5">
          <cell r="N5" t="str">
            <v xml:space="preserve">              E</v>
          </cell>
        </row>
        <row r="69">
          <cell r="N69" t="str">
            <v xml:space="preserve">              E</v>
          </cell>
        </row>
        <row r="134">
          <cell r="N134" t="str">
            <v xml:space="preserve">              E</v>
          </cell>
        </row>
        <row r="199">
          <cell r="N199" t="str">
            <v xml:space="preserve">              E</v>
          </cell>
        </row>
        <row r="264">
          <cell r="N264" t="str">
            <v xml:space="preserve">              E</v>
          </cell>
        </row>
        <row r="329">
          <cell r="N329" t="str">
            <v xml:space="preserve">              E</v>
          </cell>
        </row>
        <row r="459">
          <cell r="N459" t="str">
            <v xml:space="preserve">              E</v>
          </cell>
        </row>
        <row r="524">
          <cell r="N524" t="str">
            <v xml:space="preserve">              E</v>
          </cell>
        </row>
        <row r="589">
          <cell r="N589" t="str">
            <v xml:space="preserve">              E</v>
          </cell>
        </row>
        <row r="654">
          <cell r="N654" t="str">
            <v xml:space="preserve">              E</v>
          </cell>
        </row>
        <row r="719">
          <cell r="N719" t="str">
            <v xml:space="preserve">              E</v>
          </cell>
        </row>
        <row r="784">
          <cell r="N784" t="str">
            <v xml:space="preserve">              E</v>
          </cell>
        </row>
        <row r="849">
          <cell r="N849" t="str">
            <v xml:space="preserve">              E</v>
          </cell>
        </row>
        <row r="914">
          <cell r="N914" t="str">
            <v xml:space="preserve">              E</v>
          </cell>
        </row>
        <row r="979">
          <cell r="N979" t="str">
            <v xml:space="preserve">              E</v>
          </cell>
        </row>
        <row r="1044">
          <cell r="N1044" t="str">
            <v xml:space="preserve">              E</v>
          </cell>
        </row>
        <row r="1109">
          <cell r="N1109" t="str">
            <v xml:space="preserve">              E</v>
          </cell>
        </row>
        <row r="1174">
          <cell r="N1174" t="str">
            <v xml:space="preserve">              E</v>
          </cell>
        </row>
        <row r="1239">
          <cell r="N1239" t="str">
            <v xml:space="preserve">              E</v>
          </cell>
        </row>
        <row r="1304">
          <cell r="N1304" t="str">
            <v xml:space="preserve">              E</v>
          </cell>
        </row>
        <row r="1369">
          <cell r="N1369" t="str">
            <v xml:space="preserve">              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.st/" TargetMode="External"/><Relationship Id="rId3" Type="http://schemas.openxmlformats.org/officeDocument/2006/relationships/hyperlink" Target="http://m.si/" TargetMode="External"/><Relationship Id="rId7" Type="http://schemas.openxmlformats.org/officeDocument/2006/relationships/hyperlink" Target="http://s.st/" TargetMode="External"/><Relationship Id="rId2" Type="http://schemas.openxmlformats.org/officeDocument/2006/relationships/hyperlink" Target="http://m.si/" TargetMode="External"/><Relationship Id="rId1" Type="http://schemas.openxmlformats.org/officeDocument/2006/relationships/hyperlink" Target="http://m.si/" TargetMode="External"/><Relationship Id="rId6" Type="http://schemas.openxmlformats.org/officeDocument/2006/relationships/hyperlink" Target="http://s.st/" TargetMode="External"/><Relationship Id="rId5" Type="http://schemas.openxmlformats.org/officeDocument/2006/relationships/hyperlink" Target="http://s.st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s.st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167"/>
  <sheetViews>
    <sheetView view="pageBreakPreview" topLeftCell="A73" zoomScaleSheetLayoutView="100" workbookViewId="0">
      <selection activeCell="B80" sqref="B80"/>
    </sheetView>
  </sheetViews>
  <sheetFormatPr defaultColWidth="9.140625" defaultRowHeight="12.75"/>
  <cols>
    <col min="1" max="1" width="14.42578125" style="1" customWidth="1"/>
    <col min="2" max="2" width="53.28515625" style="1" customWidth="1"/>
    <col min="3" max="3" width="27" style="1" customWidth="1"/>
    <col min="4" max="6" width="16.85546875" style="1" customWidth="1"/>
    <col min="7" max="7" width="9.28515625" style="1" customWidth="1"/>
    <col min="8" max="8" width="16.85546875" style="1" customWidth="1"/>
    <col min="9" max="9" width="9.28515625" style="1" customWidth="1"/>
    <col min="10" max="10" width="16.85546875" style="1" customWidth="1"/>
    <col min="11" max="11" width="9.28515625" style="1" customWidth="1"/>
    <col min="12" max="12" width="17.28515625" style="1" customWidth="1"/>
    <col min="13" max="16384" width="9.140625" style="1"/>
  </cols>
  <sheetData>
    <row r="1" spans="1:13" ht="15.7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15.7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15.75">
      <c r="A3" s="85" t="s">
        <v>163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>
      <c r="F4" s="2"/>
      <c r="G4" s="3"/>
      <c r="H4" s="2"/>
      <c r="I4" s="3"/>
      <c r="J4" s="2"/>
    </row>
    <row r="5" spans="1:13" ht="27" customHeight="1">
      <c r="A5" s="87" t="s">
        <v>2</v>
      </c>
      <c r="B5" s="89" t="s">
        <v>3</v>
      </c>
      <c r="C5" s="92" t="s">
        <v>4</v>
      </c>
      <c r="D5" s="89" t="s">
        <v>5</v>
      </c>
      <c r="E5" s="92" t="s">
        <v>162</v>
      </c>
      <c r="F5" s="76" t="s">
        <v>164</v>
      </c>
      <c r="G5" s="77"/>
      <c r="H5" s="95" t="s">
        <v>6</v>
      </c>
      <c r="I5" s="96"/>
      <c r="J5" s="76" t="s">
        <v>7</v>
      </c>
      <c r="K5" s="77"/>
      <c r="L5" s="80" t="s">
        <v>8</v>
      </c>
    </row>
    <row r="6" spans="1:13" ht="27" customHeight="1">
      <c r="A6" s="88"/>
      <c r="B6" s="90"/>
      <c r="C6" s="93"/>
      <c r="D6" s="90"/>
      <c r="E6" s="94"/>
      <c r="F6" s="78"/>
      <c r="G6" s="79"/>
      <c r="H6" s="94"/>
      <c r="I6" s="94"/>
      <c r="J6" s="78"/>
      <c r="K6" s="79"/>
      <c r="L6" s="81"/>
    </row>
    <row r="7" spans="1:13" ht="13.5" customHeight="1">
      <c r="A7" s="78"/>
      <c r="B7" s="91"/>
      <c r="C7" s="94"/>
      <c r="D7" s="91"/>
      <c r="E7" s="4" t="s">
        <v>9</v>
      </c>
      <c r="F7" s="5" t="s">
        <v>9</v>
      </c>
      <c r="G7" s="6" t="s">
        <v>10</v>
      </c>
      <c r="H7" s="5" t="s">
        <v>9</v>
      </c>
      <c r="I7" s="7" t="s">
        <v>10</v>
      </c>
      <c r="J7" s="5" t="s">
        <v>9</v>
      </c>
      <c r="K7" s="4" t="s">
        <v>10</v>
      </c>
      <c r="L7" s="79"/>
    </row>
    <row r="8" spans="1:13" ht="27" customHeight="1">
      <c r="A8" s="8">
        <v>1</v>
      </c>
      <c r="B8" s="9">
        <v>2</v>
      </c>
      <c r="C8" s="10">
        <v>3</v>
      </c>
      <c r="D8" s="9">
        <v>4</v>
      </c>
      <c r="E8" s="9">
        <v>5</v>
      </c>
      <c r="F8" s="11">
        <v>6</v>
      </c>
      <c r="G8" s="12" t="s">
        <v>11</v>
      </c>
      <c r="H8" s="11" t="s">
        <v>12</v>
      </c>
      <c r="I8" s="13" t="s">
        <v>13</v>
      </c>
      <c r="J8" s="11" t="s">
        <v>14</v>
      </c>
      <c r="K8" s="12" t="s">
        <v>15</v>
      </c>
      <c r="L8" s="14">
        <v>12</v>
      </c>
    </row>
    <row r="9" spans="1:13" ht="13.5" customHeight="1">
      <c r="A9" s="15">
        <v>3</v>
      </c>
      <c r="B9" s="16" t="s">
        <v>16</v>
      </c>
      <c r="C9" s="17"/>
      <c r="D9" s="18"/>
      <c r="E9" s="18"/>
      <c r="F9" s="18"/>
      <c r="G9" s="19"/>
      <c r="H9" s="18"/>
      <c r="I9" s="19"/>
      <c r="J9" s="18"/>
      <c r="K9" s="19"/>
      <c r="L9" s="17"/>
    </row>
    <row r="10" spans="1:13" ht="27" customHeight="1">
      <c r="A10" s="20" t="s">
        <v>17</v>
      </c>
      <c r="B10" s="21" t="s">
        <v>18</v>
      </c>
      <c r="C10" s="22"/>
      <c r="D10" s="23">
        <f>D11+D45+D55+D66+D69</f>
        <v>14031942200</v>
      </c>
      <c r="E10" s="23">
        <f>E11+E45+E55+E66+E69</f>
        <v>6285906896</v>
      </c>
      <c r="F10" s="23">
        <f>F11+F45+F55+F66+F69</f>
        <v>1862546723</v>
      </c>
      <c r="G10" s="24">
        <f t="shared" ref="G10:G73" si="0">IFERROR(F10/E10,0)</f>
        <v>0.29630517184166705</v>
      </c>
      <c r="H10" s="23">
        <f>H11+H45+H55+H66+H69</f>
        <v>4423360173</v>
      </c>
      <c r="I10" s="24">
        <f t="shared" ref="I10:I73" si="1">IFERROR(H10/E10,0)</f>
        <v>0.70369482815833295</v>
      </c>
      <c r="J10" s="23">
        <f>J11+J45+J55+J66+J69</f>
        <v>12169395477</v>
      </c>
      <c r="K10" s="24">
        <f t="shared" ref="K10:K73" si="2">IFERROR(J10/D10,0)</f>
        <v>0.86726379738080739</v>
      </c>
      <c r="L10" s="22"/>
    </row>
    <row r="11" spans="1:13" s="30" customFormat="1" ht="27" customHeight="1">
      <c r="A11" s="25" t="s">
        <v>19</v>
      </c>
      <c r="B11" s="26" t="s">
        <v>20</v>
      </c>
      <c r="C11" s="27"/>
      <c r="D11" s="28">
        <f>D12+D17+D20+D22+D24+D27+D35+D37+D41</f>
        <v>4960017690</v>
      </c>
      <c r="E11" s="28">
        <f>E12+E17+E20+E22+E24+E27+E35+E37+E41</f>
        <v>3443204666</v>
      </c>
      <c r="F11" s="28">
        <f>F12+F17+F20+F22+F24+F27+F35+F37+F41</f>
        <v>1541552736</v>
      </c>
      <c r="G11" s="29">
        <f t="shared" si="0"/>
        <v>0.44770871485569719</v>
      </c>
      <c r="H11" s="28">
        <f>H12+H17+H20+H22+H24+H27+H35+H37+H41</f>
        <v>1901651930</v>
      </c>
      <c r="I11" s="29">
        <f t="shared" si="1"/>
        <v>0.55229128514430281</v>
      </c>
      <c r="J11" s="28">
        <f>J12+J17+J20+J22+J24+J27+J35+J37+J41</f>
        <v>3418464954</v>
      </c>
      <c r="K11" s="29">
        <f t="shared" si="2"/>
        <v>0.68920418588265153</v>
      </c>
      <c r="L11" s="27"/>
      <c r="M11" s="1"/>
    </row>
    <row r="12" spans="1:13" ht="27" customHeight="1">
      <c r="A12" s="31" t="s">
        <v>21</v>
      </c>
      <c r="B12" s="32" t="s">
        <v>22</v>
      </c>
      <c r="C12" s="33"/>
      <c r="D12" s="34">
        <f>SUM(D13:D16)</f>
        <v>79459500</v>
      </c>
      <c r="E12" s="34">
        <f>SUM(E13:E16)</f>
        <v>37420750</v>
      </c>
      <c r="F12" s="34">
        <f>SUM(F13:F16)</f>
        <v>19817050</v>
      </c>
      <c r="G12" s="35">
        <f t="shared" si="0"/>
        <v>0.52957383269977221</v>
      </c>
      <c r="H12" s="34">
        <f>SUM(H13:H16)</f>
        <v>17603700</v>
      </c>
      <c r="I12" s="35">
        <f t="shared" si="1"/>
        <v>0.47042616730022779</v>
      </c>
      <c r="J12" s="34">
        <f>SUM(J13:J16)</f>
        <v>59642450</v>
      </c>
      <c r="K12" s="36">
        <f t="shared" si="2"/>
        <v>0.7506018789446196</v>
      </c>
      <c r="L12" s="33"/>
    </row>
    <row r="13" spans="1:13" ht="13.5" customHeight="1">
      <c r="A13" s="37" t="s">
        <v>23</v>
      </c>
      <c r="B13" s="38" t="s">
        <v>24</v>
      </c>
      <c r="C13" s="39" t="s">
        <v>25</v>
      </c>
      <c r="D13" s="40">
        <v>38395500</v>
      </c>
      <c r="E13" s="41">
        <v>19222750</v>
      </c>
      <c r="F13" s="40">
        <v>13503500</v>
      </c>
      <c r="G13" s="42">
        <f t="shared" si="0"/>
        <v>0.70247493204666345</v>
      </c>
      <c r="H13" s="40">
        <f>E13-F13</f>
        <v>5719250</v>
      </c>
      <c r="I13" s="42">
        <f t="shared" si="1"/>
        <v>0.29752506795333655</v>
      </c>
      <c r="J13" s="40">
        <f>D13-F13</f>
        <v>24892000</v>
      </c>
      <c r="K13" s="43">
        <f t="shared" si="2"/>
        <v>0.64830513992525163</v>
      </c>
      <c r="L13" s="39"/>
    </row>
    <row r="14" spans="1:13" ht="13.5" customHeight="1">
      <c r="A14" s="37" t="s">
        <v>26</v>
      </c>
      <c r="B14" s="38" t="s">
        <v>27</v>
      </c>
      <c r="C14" s="39" t="s">
        <v>25</v>
      </c>
      <c r="D14" s="40">
        <v>4728000</v>
      </c>
      <c r="E14" s="41">
        <v>0</v>
      </c>
      <c r="F14" s="40">
        <v>0</v>
      </c>
      <c r="G14" s="42">
        <f t="shared" si="0"/>
        <v>0</v>
      </c>
      <c r="H14" s="40">
        <f>E14-F14</f>
        <v>0</v>
      </c>
      <c r="I14" s="42">
        <f t="shared" si="1"/>
        <v>0</v>
      </c>
      <c r="J14" s="40">
        <f>D14-F14</f>
        <v>4728000</v>
      </c>
      <c r="K14" s="43">
        <f t="shared" si="2"/>
        <v>1</v>
      </c>
      <c r="L14" s="39"/>
    </row>
    <row r="15" spans="1:13" ht="13.5" customHeight="1">
      <c r="A15" s="37" t="s">
        <v>28</v>
      </c>
      <c r="B15" s="38" t="s">
        <v>29</v>
      </c>
      <c r="C15" s="39" t="s">
        <v>25</v>
      </c>
      <c r="D15" s="40">
        <v>5918000</v>
      </c>
      <c r="E15" s="41">
        <v>2964000</v>
      </c>
      <c r="F15" s="40">
        <v>1871000</v>
      </c>
      <c r="G15" s="42">
        <f t="shared" si="0"/>
        <v>0.63124156545209176</v>
      </c>
      <c r="H15" s="40">
        <f>E15-F15</f>
        <v>1093000</v>
      </c>
      <c r="I15" s="42">
        <f t="shared" si="1"/>
        <v>0.36875843454790824</v>
      </c>
      <c r="J15" s="40">
        <f>D15-F15</f>
        <v>4047000</v>
      </c>
      <c r="K15" s="43">
        <f t="shared" si="2"/>
        <v>0.6838458938830686</v>
      </c>
      <c r="L15" s="39"/>
    </row>
    <row r="16" spans="1:13" ht="13.5" customHeight="1">
      <c r="A16" s="37" t="s">
        <v>30</v>
      </c>
      <c r="B16" s="38" t="s">
        <v>31</v>
      </c>
      <c r="C16" s="39" t="s">
        <v>25</v>
      </c>
      <c r="D16" s="40">
        <v>30418000</v>
      </c>
      <c r="E16" s="41">
        <v>15234000</v>
      </c>
      <c r="F16" s="40">
        <v>4442550</v>
      </c>
      <c r="G16" s="42">
        <f t="shared" si="0"/>
        <v>0.29162071681764473</v>
      </c>
      <c r="H16" s="40">
        <f>E16-F16</f>
        <v>10791450</v>
      </c>
      <c r="I16" s="42">
        <f t="shared" si="1"/>
        <v>0.70837928318235521</v>
      </c>
      <c r="J16" s="40">
        <f>D16-F16</f>
        <v>25975450</v>
      </c>
      <c r="K16" s="43">
        <f t="shared" si="2"/>
        <v>0.85394996383720168</v>
      </c>
      <c r="L16" s="39"/>
    </row>
    <row r="17" spans="1:12" ht="13.5" customHeight="1">
      <c r="A17" s="31" t="s">
        <v>32</v>
      </c>
      <c r="B17" s="32" t="s">
        <v>33</v>
      </c>
      <c r="C17" s="33"/>
      <c r="D17" s="34">
        <f>SUM(D18:D19)</f>
        <v>3117847290</v>
      </c>
      <c r="E17" s="34">
        <f>SUM(E18:E19)</f>
        <v>2468635632</v>
      </c>
      <c r="F17" s="34">
        <f>SUM(F18:F19)</f>
        <v>1075400902</v>
      </c>
      <c r="G17" s="35">
        <f t="shared" si="0"/>
        <v>0.43562560957153029</v>
      </c>
      <c r="H17" s="34">
        <f>SUM(H18:H19)</f>
        <v>1393234730</v>
      </c>
      <c r="I17" s="35">
        <f t="shared" si="1"/>
        <v>0.56437439042846971</v>
      </c>
      <c r="J17" s="34">
        <f>SUM(J18:J19)</f>
        <v>2042446388</v>
      </c>
      <c r="K17" s="36">
        <f t="shared" si="2"/>
        <v>0.6550822404133847</v>
      </c>
      <c r="L17" s="33"/>
    </row>
    <row r="18" spans="1:12" ht="13.5" customHeight="1">
      <c r="A18" s="37" t="s">
        <v>34</v>
      </c>
      <c r="B18" s="38" t="s">
        <v>35</v>
      </c>
      <c r="C18" s="39" t="s">
        <v>25</v>
      </c>
      <c r="D18" s="40">
        <v>3032323290</v>
      </c>
      <c r="E18" s="41">
        <v>2425858632</v>
      </c>
      <c r="F18" s="40">
        <v>1050882102</v>
      </c>
      <c r="G18" s="42">
        <f t="shared" si="0"/>
        <v>0.43320005879056517</v>
      </c>
      <c r="H18" s="40">
        <f>E18-F18</f>
        <v>1374976530</v>
      </c>
      <c r="I18" s="42">
        <f t="shared" si="1"/>
        <v>0.56679994120943478</v>
      </c>
      <c r="J18" s="40">
        <f>D18-F18</f>
        <v>1981441188</v>
      </c>
      <c r="K18" s="43">
        <f t="shared" si="2"/>
        <v>0.65343995296754787</v>
      </c>
      <c r="L18" s="39"/>
    </row>
    <row r="19" spans="1:12" ht="27" customHeight="1">
      <c r="A19" s="37" t="s">
        <v>36</v>
      </c>
      <c r="B19" s="38" t="s">
        <v>37</v>
      </c>
      <c r="C19" s="39" t="s">
        <v>25</v>
      </c>
      <c r="D19" s="40">
        <v>85524000</v>
      </c>
      <c r="E19" s="41">
        <v>42777000</v>
      </c>
      <c r="F19" s="40">
        <v>24518800</v>
      </c>
      <c r="G19" s="42">
        <f t="shared" si="0"/>
        <v>0.57317717464992868</v>
      </c>
      <c r="H19" s="40">
        <f>E19-F19</f>
        <v>18258200</v>
      </c>
      <c r="I19" s="42">
        <f t="shared" si="1"/>
        <v>0.42682282535007132</v>
      </c>
      <c r="J19" s="40">
        <f>D19-F19</f>
        <v>61005200</v>
      </c>
      <c r="K19" s="43">
        <f t="shared" si="2"/>
        <v>0.71331088349469152</v>
      </c>
      <c r="L19" s="39"/>
    </row>
    <row r="20" spans="1:12" ht="27" customHeight="1">
      <c r="A20" s="31" t="s">
        <v>38</v>
      </c>
      <c r="B20" s="32" t="s">
        <v>39</v>
      </c>
      <c r="C20" s="33"/>
      <c r="D20" s="34">
        <f>SUM(D21)</f>
        <v>32998000</v>
      </c>
      <c r="E20" s="34">
        <f>SUM(E21)</f>
        <v>16524000</v>
      </c>
      <c r="F20" s="34">
        <f>SUM(F21)</f>
        <v>8907400</v>
      </c>
      <c r="G20" s="35">
        <f t="shared" si="0"/>
        <v>0.53905833938513681</v>
      </c>
      <c r="H20" s="34">
        <f>SUM(H21)</f>
        <v>7616600</v>
      </c>
      <c r="I20" s="35">
        <f t="shared" si="1"/>
        <v>0.46094166061486325</v>
      </c>
      <c r="J20" s="34">
        <f>SUM(J21)</f>
        <v>24090600</v>
      </c>
      <c r="K20" s="36">
        <f t="shared" si="2"/>
        <v>0.73006242802594101</v>
      </c>
      <c r="L20" s="33"/>
    </row>
    <row r="21" spans="1:12" ht="13.5" customHeight="1">
      <c r="A21" s="37" t="s">
        <v>40</v>
      </c>
      <c r="B21" s="38" t="s">
        <v>41</v>
      </c>
      <c r="C21" s="39" t="s">
        <v>25</v>
      </c>
      <c r="D21" s="40">
        <v>32998000</v>
      </c>
      <c r="E21" s="41">
        <v>16524000</v>
      </c>
      <c r="F21" s="40">
        <v>8907400</v>
      </c>
      <c r="G21" s="42">
        <f t="shared" si="0"/>
        <v>0.53905833938513681</v>
      </c>
      <c r="H21" s="40">
        <f>E21-F21</f>
        <v>7616600</v>
      </c>
      <c r="I21" s="42">
        <f t="shared" si="1"/>
        <v>0.46094166061486325</v>
      </c>
      <c r="J21" s="40">
        <f>D21-F21</f>
        <v>24090600</v>
      </c>
      <c r="K21" s="43">
        <f t="shared" si="2"/>
        <v>0.73006242802594101</v>
      </c>
      <c r="L21" s="39"/>
    </row>
    <row r="22" spans="1:12" ht="27" customHeight="1">
      <c r="A22" s="31" t="s">
        <v>42</v>
      </c>
      <c r="B22" s="32" t="s">
        <v>43</v>
      </c>
      <c r="C22" s="33"/>
      <c r="D22" s="34">
        <f>SUM(D23)</f>
        <v>13209000</v>
      </c>
      <c r="E22" s="34">
        <f>SUM(E23)</f>
        <v>7024000</v>
      </c>
      <c r="F22" s="34">
        <f>SUM(F23)</f>
        <v>2685550</v>
      </c>
      <c r="G22" s="35">
        <f t="shared" si="0"/>
        <v>0.3823391230068337</v>
      </c>
      <c r="H22" s="34">
        <f>SUM(H23)</f>
        <v>4338450</v>
      </c>
      <c r="I22" s="35">
        <f t="shared" si="1"/>
        <v>0.6176608769931663</v>
      </c>
      <c r="J22" s="34">
        <f>SUM(J23)</f>
        <v>10523450</v>
      </c>
      <c r="K22" s="36">
        <f t="shared" si="2"/>
        <v>0.79668786433492311</v>
      </c>
      <c r="L22" s="33"/>
    </row>
    <row r="23" spans="1:12" ht="13.5" customHeight="1">
      <c r="A23" s="37" t="s">
        <v>44</v>
      </c>
      <c r="B23" s="38" t="s">
        <v>45</v>
      </c>
      <c r="C23" s="39" t="s">
        <v>25</v>
      </c>
      <c r="D23" s="40">
        <v>13209000</v>
      </c>
      <c r="E23" s="41">
        <v>7024000</v>
      </c>
      <c r="F23" s="40">
        <v>2685550</v>
      </c>
      <c r="G23" s="42">
        <f t="shared" si="0"/>
        <v>0.3823391230068337</v>
      </c>
      <c r="H23" s="40">
        <f>E23-F23</f>
        <v>4338450</v>
      </c>
      <c r="I23" s="42">
        <f t="shared" si="1"/>
        <v>0.6176608769931663</v>
      </c>
      <c r="J23" s="40">
        <f>D23-F23</f>
        <v>10523450</v>
      </c>
      <c r="K23" s="43">
        <f t="shared" si="2"/>
        <v>0.79668786433492311</v>
      </c>
      <c r="L23" s="39"/>
    </row>
    <row r="24" spans="1:12" ht="13.5" customHeight="1">
      <c r="A24" s="31" t="s">
        <v>46</v>
      </c>
      <c r="B24" s="32" t="s">
        <v>47</v>
      </c>
      <c r="C24" s="33"/>
      <c r="D24" s="34">
        <f>SUM(D25:D26)</f>
        <v>106782000</v>
      </c>
      <c r="E24" s="34">
        <f>SUM(E25:E26)</f>
        <v>64989334</v>
      </c>
      <c r="F24" s="34">
        <f>SUM(F25:F26)</f>
        <v>18123610</v>
      </c>
      <c r="G24" s="35">
        <f t="shared" si="0"/>
        <v>0.27887052973954157</v>
      </c>
      <c r="H24" s="34">
        <f>SUM(H25:H26)</f>
        <v>46865724</v>
      </c>
      <c r="I24" s="35">
        <f t="shared" si="1"/>
        <v>0.72112947026045848</v>
      </c>
      <c r="J24" s="34">
        <f>SUM(J25:J26)</f>
        <v>88658390</v>
      </c>
      <c r="K24" s="36">
        <f t="shared" si="2"/>
        <v>0.83027467176115821</v>
      </c>
      <c r="L24" s="33"/>
    </row>
    <row r="25" spans="1:12" ht="13.5" customHeight="1">
      <c r="A25" s="37" t="s">
        <v>48</v>
      </c>
      <c r="B25" s="38" t="s">
        <v>49</v>
      </c>
      <c r="C25" s="39" t="s">
        <v>50</v>
      </c>
      <c r="D25" s="40">
        <v>37192000</v>
      </c>
      <c r="E25" s="41">
        <v>18596000</v>
      </c>
      <c r="F25" s="40">
        <v>12458610</v>
      </c>
      <c r="G25" s="42">
        <f t="shared" si="0"/>
        <v>0.66996181974618196</v>
      </c>
      <c r="H25" s="40">
        <f>E25-F25</f>
        <v>6137390</v>
      </c>
      <c r="I25" s="42">
        <f t="shared" si="1"/>
        <v>0.33003818025381804</v>
      </c>
      <c r="J25" s="40">
        <f>D25-F25</f>
        <v>24733390</v>
      </c>
      <c r="K25" s="43">
        <f t="shared" si="2"/>
        <v>0.66501909012690896</v>
      </c>
      <c r="L25" s="39"/>
    </row>
    <row r="26" spans="1:12" ht="27" customHeight="1">
      <c r="A26" s="37" t="s">
        <v>51</v>
      </c>
      <c r="B26" s="38" t="s">
        <v>52</v>
      </c>
      <c r="C26" s="39" t="s">
        <v>50</v>
      </c>
      <c r="D26" s="40">
        <v>69590000</v>
      </c>
      <c r="E26" s="41">
        <v>46393334</v>
      </c>
      <c r="F26" s="40">
        <v>5665000</v>
      </c>
      <c r="G26" s="42">
        <f t="shared" si="0"/>
        <v>0.12210805974841127</v>
      </c>
      <c r="H26" s="40">
        <f>E26-F26</f>
        <v>40728334</v>
      </c>
      <c r="I26" s="42">
        <f t="shared" si="1"/>
        <v>0.87789194025158868</v>
      </c>
      <c r="J26" s="40">
        <f>D26-F26</f>
        <v>63925000</v>
      </c>
      <c r="K26" s="43">
        <f t="shared" si="2"/>
        <v>0.91859462566460703</v>
      </c>
      <c r="L26" s="39"/>
    </row>
    <row r="27" spans="1:12" ht="13.5" customHeight="1">
      <c r="A27" s="31" t="s">
        <v>53</v>
      </c>
      <c r="B27" s="32" t="s">
        <v>54</v>
      </c>
      <c r="C27" s="33"/>
      <c r="D27" s="34">
        <f>SUM(D28:D34)</f>
        <v>733161900</v>
      </c>
      <c r="E27" s="34">
        <f>SUM(E28:E34)</f>
        <v>460130950</v>
      </c>
      <c r="F27" s="34">
        <f>SUM(F28:F34)</f>
        <v>233095313</v>
      </c>
      <c r="G27" s="35">
        <f t="shared" si="0"/>
        <v>0.50658472984701419</v>
      </c>
      <c r="H27" s="34">
        <f>SUM(H28:H34)</f>
        <v>227035637</v>
      </c>
      <c r="I27" s="35">
        <f t="shared" si="1"/>
        <v>0.49341527015298581</v>
      </c>
      <c r="J27" s="34">
        <f>SUM(J28:J34)</f>
        <v>500066587</v>
      </c>
      <c r="K27" s="36">
        <f t="shared" si="2"/>
        <v>0.68206843127009187</v>
      </c>
      <c r="L27" s="33"/>
    </row>
    <row r="28" spans="1:12" ht="27" customHeight="1">
      <c r="A28" s="37" t="s">
        <v>55</v>
      </c>
      <c r="B28" s="38" t="s">
        <v>56</v>
      </c>
      <c r="C28" s="39" t="s">
        <v>50</v>
      </c>
      <c r="D28" s="40">
        <v>6864000</v>
      </c>
      <c r="E28" s="41">
        <v>3432000</v>
      </c>
      <c r="F28" s="40">
        <v>1664000</v>
      </c>
      <c r="G28" s="42">
        <f t="shared" si="0"/>
        <v>0.48484848484848486</v>
      </c>
      <c r="H28" s="40">
        <f t="shared" ref="H28:H34" si="3">E28-F28</f>
        <v>1768000</v>
      </c>
      <c r="I28" s="42">
        <f t="shared" si="1"/>
        <v>0.51515151515151514</v>
      </c>
      <c r="J28" s="40">
        <f t="shared" ref="J28:J34" si="4">D28-F28</f>
        <v>5200000</v>
      </c>
      <c r="K28" s="43">
        <f t="shared" si="2"/>
        <v>0.75757575757575757</v>
      </c>
      <c r="L28" s="39"/>
    </row>
    <row r="29" spans="1:12" ht="13.5" customHeight="1">
      <c r="A29" s="37" t="s">
        <v>57</v>
      </c>
      <c r="B29" s="38" t="s">
        <v>58</v>
      </c>
      <c r="C29" s="39" t="s">
        <v>59</v>
      </c>
      <c r="D29" s="40">
        <v>257600000</v>
      </c>
      <c r="E29" s="41">
        <v>222350000</v>
      </c>
      <c r="F29" s="40">
        <v>52269000</v>
      </c>
      <c r="G29" s="42">
        <f t="shared" si="0"/>
        <v>0.23507533168428155</v>
      </c>
      <c r="H29" s="40">
        <f t="shared" si="3"/>
        <v>170081000</v>
      </c>
      <c r="I29" s="42">
        <f t="shared" si="1"/>
        <v>0.76492466831571848</v>
      </c>
      <c r="J29" s="40">
        <f t="shared" si="4"/>
        <v>205331000</v>
      </c>
      <c r="K29" s="43">
        <f t="shared" si="2"/>
        <v>0.79709239130434784</v>
      </c>
      <c r="L29" s="39"/>
    </row>
    <row r="30" spans="1:12" ht="13.5" customHeight="1">
      <c r="A30" s="37" t="s">
        <v>60</v>
      </c>
      <c r="B30" s="38" t="s">
        <v>61</v>
      </c>
      <c r="C30" s="39" t="s">
        <v>50</v>
      </c>
      <c r="D30" s="40">
        <v>10685500</v>
      </c>
      <c r="E30" s="41">
        <v>5342750</v>
      </c>
      <c r="F30" s="40">
        <v>2550000</v>
      </c>
      <c r="G30" s="42">
        <f t="shared" si="0"/>
        <v>0.47728229844181369</v>
      </c>
      <c r="H30" s="40">
        <f t="shared" si="3"/>
        <v>2792750</v>
      </c>
      <c r="I30" s="42">
        <f t="shared" si="1"/>
        <v>0.52271770155818631</v>
      </c>
      <c r="J30" s="40">
        <f t="shared" si="4"/>
        <v>8135500</v>
      </c>
      <c r="K30" s="43">
        <f t="shared" si="2"/>
        <v>0.76135885077909315</v>
      </c>
      <c r="L30" s="39"/>
    </row>
    <row r="31" spans="1:12" ht="13.5" customHeight="1">
      <c r="A31" s="37" t="s">
        <v>62</v>
      </c>
      <c r="B31" s="38" t="s">
        <v>63</v>
      </c>
      <c r="C31" s="39" t="s">
        <v>50</v>
      </c>
      <c r="D31" s="40">
        <v>10070000</v>
      </c>
      <c r="E31" s="41">
        <v>5035000</v>
      </c>
      <c r="F31" s="40">
        <v>1160000</v>
      </c>
      <c r="G31" s="42">
        <f t="shared" si="0"/>
        <v>0.23038728897715988</v>
      </c>
      <c r="H31" s="40">
        <f t="shared" si="3"/>
        <v>3875000</v>
      </c>
      <c r="I31" s="42">
        <f t="shared" si="1"/>
        <v>0.76961271102284012</v>
      </c>
      <c r="J31" s="40">
        <f t="shared" si="4"/>
        <v>8910000</v>
      </c>
      <c r="K31" s="43">
        <f t="shared" si="2"/>
        <v>0.88480635551142006</v>
      </c>
      <c r="L31" s="39"/>
    </row>
    <row r="32" spans="1:12" ht="27" customHeight="1">
      <c r="A32" s="37" t="s">
        <v>64</v>
      </c>
      <c r="B32" s="38" t="s">
        <v>65</v>
      </c>
      <c r="C32" s="39" t="s">
        <v>50</v>
      </c>
      <c r="D32" s="40">
        <v>5100000</v>
      </c>
      <c r="E32" s="41">
        <v>2550000</v>
      </c>
      <c r="F32" s="40">
        <v>1900000</v>
      </c>
      <c r="G32" s="42">
        <f t="shared" si="0"/>
        <v>0.74509803921568629</v>
      </c>
      <c r="H32" s="40">
        <f t="shared" si="3"/>
        <v>650000</v>
      </c>
      <c r="I32" s="42">
        <f t="shared" si="1"/>
        <v>0.25490196078431371</v>
      </c>
      <c r="J32" s="40">
        <f t="shared" si="4"/>
        <v>3200000</v>
      </c>
      <c r="K32" s="43">
        <f t="shared" si="2"/>
        <v>0.62745098039215685</v>
      </c>
      <c r="L32" s="39"/>
    </row>
    <row r="33" spans="1:13" ht="13.5" customHeight="1">
      <c r="A33" s="37" t="s">
        <v>66</v>
      </c>
      <c r="B33" s="38" t="s">
        <v>67</v>
      </c>
      <c r="C33" s="39" t="s">
        <v>50</v>
      </c>
      <c r="D33" s="40">
        <v>13220000</v>
      </c>
      <c r="E33" s="41">
        <v>6610000</v>
      </c>
      <c r="F33" s="40">
        <v>3305000</v>
      </c>
      <c r="G33" s="42">
        <f t="shared" si="0"/>
        <v>0.5</v>
      </c>
      <c r="H33" s="40">
        <f t="shared" si="3"/>
        <v>3305000</v>
      </c>
      <c r="I33" s="42">
        <f t="shared" si="1"/>
        <v>0.5</v>
      </c>
      <c r="J33" s="40">
        <f t="shared" si="4"/>
        <v>9915000</v>
      </c>
      <c r="K33" s="43">
        <f t="shared" si="2"/>
        <v>0.75</v>
      </c>
      <c r="L33" s="39"/>
    </row>
    <row r="34" spans="1:13" ht="27" customHeight="1">
      <c r="A34" s="37" t="s">
        <v>68</v>
      </c>
      <c r="B34" s="38" t="s">
        <v>69</v>
      </c>
      <c r="C34" s="39" t="s">
        <v>50</v>
      </c>
      <c r="D34" s="40">
        <v>429622400</v>
      </c>
      <c r="E34" s="41">
        <v>214811200</v>
      </c>
      <c r="F34" s="40">
        <v>170247313</v>
      </c>
      <c r="G34" s="42">
        <f t="shared" si="0"/>
        <v>0.79254393160133174</v>
      </c>
      <c r="H34" s="40">
        <f t="shared" si="3"/>
        <v>44563887</v>
      </c>
      <c r="I34" s="42">
        <f t="shared" si="1"/>
        <v>0.20745606839866823</v>
      </c>
      <c r="J34" s="40">
        <f t="shared" si="4"/>
        <v>259375087</v>
      </c>
      <c r="K34" s="43">
        <f t="shared" si="2"/>
        <v>0.60372803419933407</v>
      </c>
      <c r="L34" s="39"/>
    </row>
    <row r="35" spans="1:13" ht="27" customHeight="1">
      <c r="A35" s="31" t="s">
        <v>70</v>
      </c>
      <c r="B35" s="32" t="s">
        <v>71</v>
      </c>
      <c r="C35" s="33"/>
      <c r="D35" s="34">
        <f>SUM(D36:D36)</f>
        <v>5000000</v>
      </c>
      <c r="E35" s="34">
        <f>SUM(E36:E36)</f>
        <v>5000000</v>
      </c>
      <c r="F35" s="34">
        <f>SUM(F36:F36)</f>
        <v>0</v>
      </c>
      <c r="G35" s="35">
        <f t="shared" si="0"/>
        <v>0</v>
      </c>
      <c r="H35" s="34">
        <f>SUM(H36:H36)</f>
        <v>5000000</v>
      </c>
      <c r="I35" s="35">
        <f t="shared" si="1"/>
        <v>1</v>
      </c>
      <c r="J35" s="34">
        <f>SUM(J36:J36)</f>
        <v>5000000</v>
      </c>
      <c r="K35" s="36">
        <f t="shared" si="2"/>
        <v>1</v>
      </c>
      <c r="L35" s="33"/>
    </row>
    <row r="36" spans="1:13" ht="13.5" customHeight="1">
      <c r="A36" s="37" t="s">
        <v>72</v>
      </c>
      <c r="B36" s="38" t="s">
        <v>73</v>
      </c>
      <c r="C36" s="39" t="s">
        <v>59</v>
      </c>
      <c r="D36" s="40">
        <v>5000000</v>
      </c>
      <c r="E36" s="41">
        <v>5000000</v>
      </c>
      <c r="F36" s="40">
        <v>0</v>
      </c>
      <c r="G36" s="42">
        <f t="shared" si="0"/>
        <v>0</v>
      </c>
      <c r="H36" s="40">
        <f>E36-F36</f>
        <v>5000000</v>
      </c>
      <c r="I36" s="42">
        <f t="shared" si="1"/>
        <v>1</v>
      </c>
      <c r="J36" s="40">
        <f>D36-F36</f>
        <v>5000000</v>
      </c>
      <c r="K36" s="43">
        <f t="shared" si="2"/>
        <v>1</v>
      </c>
      <c r="L36" s="39"/>
    </row>
    <row r="37" spans="1:13" ht="27" customHeight="1">
      <c r="A37" s="31" t="s">
        <v>74</v>
      </c>
      <c r="B37" s="32" t="s">
        <v>75</v>
      </c>
      <c r="C37" s="33"/>
      <c r="D37" s="34">
        <f>SUM(D38:D40)</f>
        <v>250700000</v>
      </c>
      <c r="E37" s="34">
        <f>SUM(E38:E40)</f>
        <v>125350000</v>
      </c>
      <c r="F37" s="34">
        <f>SUM(F38:F40)</f>
        <v>86879411</v>
      </c>
      <c r="G37" s="35">
        <f t="shared" si="0"/>
        <v>0.69309462305544478</v>
      </c>
      <c r="H37" s="34">
        <f>SUM(H38:H40)</f>
        <v>38470589</v>
      </c>
      <c r="I37" s="35">
        <f t="shared" si="1"/>
        <v>0.30690537694455522</v>
      </c>
      <c r="J37" s="34">
        <f>SUM(J38:J40)</f>
        <v>163820589</v>
      </c>
      <c r="K37" s="36">
        <f t="shared" si="2"/>
        <v>0.65345268847227767</v>
      </c>
      <c r="L37" s="33"/>
    </row>
    <row r="38" spans="1:13" ht="13.5" customHeight="1">
      <c r="A38" s="37" t="s">
        <v>76</v>
      </c>
      <c r="B38" s="38" t="s">
        <v>77</v>
      </c>
      <c r="C38" s="39" t="s">
        <v>25</v>
      </c>
      <c r="D38" s="40">
        <v>3500000</v>
      </c>
      <c r="E38" s="41">
        <v>1750000</v>
      </c>
      <c r="F38" s="40">
        <v>1310000</v>
      </c>
      <c r="G38" s="42">
        <f t="shared" si="0"/>
        <v>0.74857142857142855</v>
      </c>
      <c r="H38" s="40">
        <f>E38-F38</f>
        <v>440000</v>
      </c>
      <c r="I38" s="42">
        <f t="shared" si="1"/>
        <v>0.25142857142857145</v>
      </c>
      <c r="J38" s="40">
        <f>D38-F38</f>
        <v>2190000</v>
      </c>
      <c r="K38" s="43">
        <f t="shared" si="2"/>
        <v>0.62571428571428567</v>
      </c>
      <c r="L38" s="39"/>
    </row>
    <row r="39" spans="1:13" ht="27" customHeight="1">
      <c r="A39" s="37" t="s">
        <v>78</v>
      </c>
      <c r="B39" s="38" t="s">
        <v>79</v>
      </c>
      <c r="C39" s="39" t="s">
        <v>50</v>
      </c>
      <c r="D39" s="40">
        <v>84600000</v>
      </c>
      <c r="E39" s="41">
        <v>42300000</v>
      </c>
      <c r="F39" s="40">
        <v>31369411</v>
      </c>
      <c r="G39" s="42">
        <f t="shared" si="0"/>
        <v>0.74159364066193856</v>
      </c>
      <c r="H39" s="40">
        <f>E39-F39</f>
        <v>10930589</v>
      </c>
      <c r="I39" s="42">
        <f t="shared" si="1"/>
        <v>0.25840635933806144</v>
      </c>
      <c r="J39" s="40">
        <f>D39-F39</f>
        <v>53230589</v>
      </c>
      <c r="K39" s="43">
        <f t="shared" si="2"/>
        <v>0.62920317966903072</v>
      </c>
      <c r="L39" s="39"/>
    </row>
    <row r="40" spans="1:13" ht="13.5" customHeight="1">
      <c r="A40" s="37" t="s">
        <v>80</v>
      </c>
      <c r="B40" s="38" t="s">
        <v>81</v>
      </c>
      <c r="C40" s="39" t="s">
        <v>25</v>
      </c>
      <c r="D40" s="40">
        <v>162600000</v>
      </c>
      <c r="E40" s="41">
        <v>81300000</v>
      </c>
      <c r="F40" s="40">
        <v>54200000</v>
      </c>
      <c r="G40" s="42">
        <f t="shared" si="0"/>
        <v>0.66666666666666663</v>
      </c>
      <c r="H40" s="40">
        <f>E40-F40</f>
        <v>27100000</v>
      </c>
      <c r="I40" s="42">
        <f t="shared" si="1"/>
        <v>0.33333333333333331</v>
      </c>
      <c r="J40" s="40">
        <f>D40-F40</f>
        <v>108400000</v>
      </c>
      <c r="K40" s="43">
        <f t="shared" si="2"/>
        <v>0.66666666666666663</v>
      </c>
      <c r="L40" s="39"/>
    </row>
    <row r="41" spans="1:13" ht="27" customHeight="1">
      <c r="A41" s="31" t="s">
        <v>82</v>
      </c>
      <c r="B41" s="32" t="s">
        <v>83</v>
      </c>
      <c r="C41" s="33"/>
      <c r="D41" s="34">
        <f>SUM(D42:D44)</f>
        <v>620860000</v>
      </c>
      <c r="E41" s="34">
        <f>SUM(E42:E44)</f>
        <v>258130000</v>
      </c>
      <c r="F41" s="34">
        <f>SUM(F42:F44)</f>
        <v>96643500</v>
      </c>
      <c r="G41" s="35">
        <f t="shared" si="0"/>
        <v>0.37439855886568785</v>
      </c>
      <c r="H41" s="34">
        <f>SUM(H42:H44)</f>
        <v>161486500</v>
      </c>
      <c r="I41" s="35">
        <f t="shared" si="1"/>
        <v>0.62560144113431215</v>
      </c>
      <c r="J41" s="34">
        <f>SUM(J42:J44)</f>
        <v>524216500</v>
      </c>
      <c r="K41" s="36">
        <f t="shared" si="2"/>
        <v>0.84433930354669329</v>
      </c>
      <c r="L41" s="33"/>
    </row>
    <row r="42" spans="1:13" ht="27" customHeight="1">
      <c r="A42" s="37" t="s">
        <v>84</v>
      </c>
      <c r="B42" s="38" t="s">
        <v>85</v>
      </c>
      <c r="C42" s="39" t="s">
        <v>50</v>
      </c>
      <c r="D42" s="40">
        <v>269210000</v>
      </c>
      <c r="E42" s="41">
        <v>232105000</v>
      </c>
      <c r="F42" s="40">
        <v>83306500</v>
      </c>
      <c r="G42" s="42">
        <f t="shared" si="0"/>
        <v>0.358917300359751</v>
      </c>
      <c r="H42" s="40">
        <f>E42-F42</f>
        <v>148798500</v>
      </c>
      <c r="I42" s="42">
        <f t="shared" si="1"/>
        <v>0.641082699640249</v>
      </c>
      <c r="J42" s="40">
        <f>D42-F42</f>
        <v>185903500</v>
      </c>
      <c r="K42" s="43">
        <f t="shared" si="2"/>
        <v>0.69055198543887675</v>
      </c>
      <c r="L42" s="39"/>
    </row>
    <row r="43" spans="1:13" ht="13.5" customHeight="1">
      <c r="A43" s="37" t="s">
        <v>86</v>
      </c>
      <c r="B43" s="38" t="s">
        <v>87</v>
      </c>
      <c r="C43" s="39" t="s">
        <v>50</v>
      </c>
      <c r="D43" s="40">
        <v>23450000</v>
      </c>
      <c r="E43" s="41">
        <v>11725000</v>
      </c>
      <c r="F43" s="40">
        <v>6300000</v>
      </c>
      <c r="G43" s="42">
        <f t="shared" si="0"/>
        <v>0.53731343283582089</v>
      </c>
      <c r="H43" s="40">
        <f>E43-F43</f>
        <v>5425000</v>
      </c>
      <c r="I43" s="42">
        <f t="shared" si="1"/>
        <v>0.46268656716417911</v>
      </c>
      <c r="J43" s="40">
        <f>D43-F43</f>
        <v>17150000</v>
      </c>
      <c r="K43" s="43">
        <f t="shared" si="2"/>
        <v>0.73134328358208955</v>
      </c>
      <c r="L43" s="39"/>
    </row>
    <row r="44" spans="1:13" ht="27" customHeight="1">
      <c r="A44" s="37" t="s">
        <v>88</v>
      </c>
      <c r="B44" s="38" t="s">
        <v>89</v>
      </c>
      <c r="C44" s="39" t="s">
        <v>50</v>
      </c>
      <c r="D44" s="40">
        <v>328200000</v>
      </c>
      <c r="E44" s="41">
        <v>14300000</v>
      </c>
      <c r="F44" s="40">
        <v>7037000</v>
      </c>
      <c r="G44" s="42">
        <f t="shared" si="0"/>
        <v>0.49209790209790211</v>
      </c>
      <c r="H44" s="40">
        <f>E44-F44</f>
        <v>7263000</v>
      </c>
      <c r="I44" s="42">
        <f t="shared" si="1"/>
        <v>0.50790209790209795</v>
      </c>
      <c r="J44" s="40">
        <f>D44-F44</f>
        <v>321163000</v>
      </c>
      <c r="K44" s="43">
        <f t="shared" si="2"/>
        <v>0.97855880560633757</v>
      </c>
      <c r="L44" s="39"/>
    </row>
    <row r="45" spans="1:13" s="30" customFormat="1" ht="13.5" customHeight="1">
      <c r="A45" s="25" t="s">
        <v>90</v>
      </c>
      <c r="B45" s="26" t="s">
        <v>91</v>
      </c>
      <c r="C45" s="27"/>
      <c r="D45" s="28">
        <f>D46+D50+D53</f>
        <v>4382510000</v>
      </c>
      <c r="E45" s="28">
        <f>E46+E50+E53</f>
        <v>635158297</v>
      </c>
      <c r="F45" s="28">
        <f>F46+F50+F53</f>
        <v>43958580</v>
      </c>
      <c r="G45" s="29">
        <f t="shared" si="0"/>
        <v>6.9208857394489801E-2</v>
      </c>
      <c r="H45" s="28">
        <f>H46+H50+H53</f>
        <v>591199717</v>
      </c>
      <c r="I45" s="29">
        <f t="shared" si="1"/>
        <v>0.93079114260551021</v>
      </c>
      <c r="J45" s="28">
        <f>J46+J50+J53</f>
        <v>4338551420</v>
      </c>
      <c r="K45" s="29">
        <f t="shared" si="2"/>
        <v>0.98996954256807168</v>
      </c>
      <c r="L45" s="27"/>
      <c r="M45" s="1"/>
    </row>
    <row r="46" spans="1:13" ht="40.5" customHeight="1">
      <c r="A46" s="31" t="s">
        <v>92</v>
      </c>
      <c r="B46" s="32" t="s">
        <v>93</v>
      </c>
      <c r="C46" s="33"/>
      <c r="D46" s="34">
        <f>SUM(D47:D49)</f>
        <v>4134604630</v>
      </c>
      <c r="E46" s="34">
        <f>SUM(E47:E49)</f>
        <v>500409630</v>
      </c>
      <c r="F46" s="34">
        <f>SUM(F47:F49)</f>
        <v>4206280</v>
      </c>
      <c r="G46" s="35">
        <f t="shared" si="0"/>
        <v>8.4056735678727842E-3</v>
      </c>
      <c r="H46" s="34">
        <f>SUM(H47:H49)</f>
        <v>496203350</v>
      </c>
      <c r="I46" s="35">
        <f t="shared" si="1"/>
        <v>0.99159432643212719</v>
      </c>
      <c r="J46" s="34">
        <f>SUM(J47:J49)</f>
        <v>4130398350</v>
      </c>
      <c r="K46" s="36">
        <f t="shared" si="2"/>
        <v>0.9989826645165828</v>
      </c>
      <c r="L46" s="33"/>
    </row>
    <row r="47" spans="1:13" ht="13.5" customHeight="1">
      <c r="A47" s="37" t="s">
        <v>94</v>
      </c>
      <c r="B47" s="38" t="s">
        <v>95</v>
      </c>
      <c r="C47" s="39" t="s">
        <v>96</v>
      </c>
      <c r="D47" s="40">
        <v>63104630</v>
      </c>
      <c r="E47" s="41">
        <v>35909630</v>
      </c>
      <c r="F47" s="40">
        <v>4206280</v>
      </c>
      <c r="G47" s="42">
        <f t="shared" si="0"/>
        <v>0.11713515288238838</v>
      </c>
      <c r="H47" s="40">
        <f>E47-F47</f>
        <v>31703350</v>
      </c>
      <c r="I47" s="42">
        <f t="shared" si="1"/>
        <v>0.8828648471176116</v>
      </c>
      <c r="J47" s="40">
        <f>D47-F47</f>
        <v>58898350</v>
      </c>
      <c r="K47" s="43">
        <f t="shared" si="2"/>
        <v>0.93334435207052158</v>
      </c>
      <c r="L47" s="39"/>
    </row>
    <row r="48" spans="1:13" ht="13.5" customHeight="1">
      <c r="A48" s="37" t="s">
        <v>97</v>
      </c>
      <c r="B48" s="38" t="s">
        <v>98</v>
      </c>
      <c r="C48" s="39" t="s">
        <v>96</v>
      </c>
      <c r="D48" s="40">
        <v>199700000</v>
      </c>
      <c r="E48" s="41">
        <v>5500000</v>
      </c>
      <c r="F48" s="40">
        <v>0</v>
      </c>
      <c r="G48" s="42">
        <f t="shared" si="0"/>
        <v>0</v>
      </c>
      <c r="H48" s="40">
        <f>E48-F48</f>
        <v>5500000</v>
      </c>
      <c r="I48" s="42">
        <f t="shared" si="1"/>
        <v>1</v>
      </c>
      <c r="J48" s="40">
        <f>D48-F48</f>
        <v>199700000</v>
      </c>
      <c r="K48" s="43">
        <f t="shared" si="2"/>
        <v>1</v>
      </c>
      <c r="L48" s="39"/>
    </row>
    <row r="49" spans="1:13" ht="27" customHeight="1">
      <c r="A49" s="37" t="s">
        <v>99</v>
      </c>
      <c r="B49" s="38" t="s">
        <v>100</v>
      </c>
      <c r="C49" s="39" t="s">
        <v>101</v>
      </c>
      <c r="D49" s="40">
        <v>3871800000</v>
      </c>
      <c r="E49" s="41">
        <v>459000000</v>
      </c>
      <c r="F49" s="40">
        <v>0</v>
      </c>
      <c r="G49" s="42">
        <f t="shared" si="0"/>
        <v>0</v>
      </c>
      <c r="H49" s="40">
        <f>E49-F49</f>
        <v>459000000</v>
      </c>
      <c r="I49" s="42">
        <f t="shared" si="1"/>
        <v>1</v>
      </c>
      <c r="J49" s="40">
        <f>D49-F49</f>
        <v>3871800000</v>
      </c>
      <c r="K49" s="43">
        <f t="shared" si="2"/>
        <v>1</v>
      </c>
      <c r="L49" s="39"/>
    </row>
    <row r="50" spans="1:13" ht="13.5" customHeight="1">
      <c r="A50" s="31" t="s">
        <v>102</v>
      </c>
      <c r="B50" s="32" t="s">
        <v>103</v>
      </c>
      <c r="C50" s="33"/>
      <c r="D50" s="34">
        <f>SUM(D51:D52)</f>
        <v>187905370</v>
      </c>
      <c r="E50" s="34">
        <f>SUM(E51:E52)</f>
        <v>74748667</v>
      </c>
      <c r="F50" s="34">
        <f>SUM(F51:F52)</f>
        <v>39752300</v>
      </c>
      <c r="G50" s="35">
        <f t="shared" si="0"/>
        <v>0.53181282818060149</v>
      </c>
      <c r="H50" s="34">
        <f>SUM(H51:H52)</f>
        <v>34996367</v>
      </c>
      <c r="I50" s="35">
        <f t="shared" si="1"/>
        <v>0.46818717181939845</v>
      </c>
      <c r="J50" s="34">
        <f>SUM(J51:J52)</f>
        <v>148153070</v>
      </c>
      <c r="K50" s="36">
        <f t="shared" si="2"/>
        <v>0.78844510936542156</v>
      </c>
      <c r="L50" s="33"/>
    </row>
    <row r="51" spans="1:13" ht="13.5" customHeight="1">
      <c r="A51" s="37" t="s">
        <v>104</v>
      </c>
      <c r="B51" s="38" t="s">
        <v>105</v>
      </c>
      <c r="C51" s="39" t="s">
        <v>96</v>
      </c>
      <c r="D51" s="40">
        <v>42065370</v>
      </c>
      <c r="E51" s="41">
        <v>9326667</v>
      </c>
      <c r="F51" s="40">
        <v>0</v>
      </c>
      <c r="G51" s="42">
        <f t="shared" si="0"/>
        <v>0</v>
      </c>
      <c r="H51" s="40">
        <f>E51-F51</f>
        <v>9326667</v>
      </c>
      <c r="I51" s="42">
        <f t="shared" si="1"/>
        <v>1</v>
      </c>
      <c r="J51" s="40">
        <f>D51-F51</f>
        <v>42065370</v>
      </c>
      <c r="K51" s="43">
        <f t="shared" si="2"/>
        <v>1</v>
      </c>
      <c r="L51" s="39"/>
    </row>
    <row r="52" spans="1:13" ht="27" customHeight="1">
      <c r="A52" s="37" t="s">
        <v>106</v>
      </c>
      <c r="B52" s="38" t="s">
        <v>107</v>
      </c>
      <c r="C52" s="39" t="s">
        <v>96</v>
      </c>
      <c r="D52" s="40">
        <v>145840000</v>
      </c>
      <c r="E52" s="41">
        <v>65422000</v>
      </c>
      <c r="F52" s="40">
        <f>41752300-2000000</f>
        <v>39752300</v>
      </c>
      <c r="G52" s="42">
        <f t="shared" si="0"/>
        <v>0.60762893216349245</v>
      </c>
      <c r="H52" s="40">
        <f>E52-F52</f>
        <v>25669700</v>
      </c>
      <c r="I52" s="42">
        <f t="shared" si="1"/>
        <v>0.3923710678365076</v>
      </c>
      <c r="J52" s="40">
        <f>D52-F52</f>
        <v>106087700</v>
      </c>
      <c r="K52" s="43">
        <f t="shared" si="2"/>
        <v>0.72742526055951728</v>
      </c>
      <c r="L52" s="39"/>
    </row>
    <row r="53" spans="1:13" ht="27" customHeight="1">
      <c r="A53" s="31" t="s">
        <v>108</v>
      </c>
      <c r="B53" s="32" t="s">
        <v>109</v>
      </c>
      <c r="C53" s="33"/>
      <c r="D53" s="34">
        <f>SUM(D54)</f>
        <v>60000000</v>
      </c>
      <c r="E53" s="34">
        <f>SUM(E54)</f>
        <v>60000000</v>
      </c>
      <c r="F53" s="34">
        <f>SUM(F54)</f>
        <v>0</v>
      </c>
      <c r="G53" s="35">
        <f t="shared" si="0"/>
        <v>0</v>
      </c>
      <c r="H53" s="34">
        <f>SUM(H54)</f>
        <v>60000000</v>
      </c>
      <c r="I53" s="35">
        <f t="shared" si="1"/>
        <v>1</v>
      </c>
      <c r="J53" s="34">
        <f>SUM(J54)</f>
        <v>60000000</v>
      </c>
      <c r="K53" s="36">
        <f t="shared" si="2"/>
        <v>1</v>
      </c>
      <c r="L53" s="33"/>
    </row>
    <row r="54" spans="1:13" ht="27" customHeight="1">
      <c r="A54" s="37" t="s">
        <v>110</v>
      </c>
      <c r="B54" s="38" t="s">
        <v>111</v>
      </c>
      <c r="C54" s="39" t="s">
        <v>96</v>
      </c>
      <c r="D54" s="40">
        <v>60000000</v>
      </c>
      <c r="E54" s="41">
        <v>60000000</v>
      </c>
      <c r="F54" s="40">
        <v>0</v>
      </c>
      <c r="G54" s="42">
        <f t="shared" si="0"/>
        <v>0</v>
      </c>
      <c r="H54" s="40">
        <f>E54-F54</f>
        <v>60000000</v>
      </c>
      <c r="I54" s="42">
        <f t="shared" si="1"/>
        <v>1</v>
      </c>
      <c r="J54" s="40">
        <f>D54-F54</f>
        <v>60000000</v>
      </c>
      <c r="K54" s="43">
        <f t="shared" si="2"/>
        <v>1</v>
      </c>
      <c r="L54" s="39"/>
    </row>
    <row r="55" spans="1:13" s="30" customFormat="1" ht="13.5" customHeight="1">
      <c r="A55" s="25" t="s">
        <v>112</v>
      </c>
      <c r="B55" s="26" t="s">
        <v>113</v>
      </c>
      <c r="C55" s="27"/>
      <c r="D55" s="28">
        <f>D56+D60</f>
        <v>3684592530</v>
      </c>
      <c r="E55" s="28">
        <f>E56+E60</f>
        <v>1706637869</v>
      </c>
      <c r="F55" s="28">
        <f>F56+F60</f>
        <v>161328950</v>
      </c>
      <c r="G55" s="29">
        <f t="shared" si="0"/>
        <v>9.4530276709803865E-2</v>
      </c>
      <c r="H55" s="28">
        <f>H56+H60</f>
        <v>1545308919</v>
      </c>
      <c r="I55" s="29">
        <f t="shared" si="1"/>
        <v>0.90546972329019615</v>
      </c>
      <c r="J55" s="28">
        <f>J56+J60</f>
        <v>3523263580</v>
      </c>
      <c r="K55" s="29">
        <f t="shared" si="2"/>
        <v>0.95621525346793235</v>
      </c>
      <c r="L55" s="27"/>
      <c r="M55" s="1"/>
    </row>
    <row r="56" spans="1:13" ht="13.5" customHeight="1">
      <c r="A56" s="31" t="s">
        <v>114</v>
      </c>
      <c r="B56" s="32" t="s">
        <v>115</v>
      </c>
      <c r="C56" s="33"/>
      <c r="D56" s="34">
        <f>SUM(D57:D59)</f>
        <v>389950640</v>
      </c>
      <c r="E56" s="34">
        <f>SUM(E57:E59)</f>
        <v>228209979</v>
      </c>
      <c r="F56" s="34">
        <f>SUM(F57:F59)</f>
        <v>46651650</v>
      </c>
      <c r="G56" s="35">
        <f t="shared" si="0"/>
        <v>0.20442423335046186</v>
      </c>
      <c r="H56" s="34">
        <f>SUM(H57:H59)</f>
        <v>181558329</v>
      </c>
      <c r="I56" s="35">
        <f t="shared" si="1"/>
        <v>0.79557576664953811</v>
      </c>
      <c r="J56" s="34">
        <f>SUM(J57:J59)</f>
        <v>343298990</v>
      </c>
      <c r="K56" s="36">
        <f t="shared" si="2"/>
        <v>0.8803652431497484</v>
      </c>
      <c r="L56" s="33"/>
    </row>
    <row r="57" spans="1:13" ht="13.5" customHeight="1">
      <c r="A57" s="37" t="s">
        <v>116</v>
      </c>
      <c r="B57" s="38" t="s">
        <v>117</v>
      </c>
      <c r="C57" s="39" t="s">
        <v>118</v>
      </c>
      <c r="D57" s="40">
        <v>19857695</v>
      </c>
      <c r="E57" s="41">
        <v>6340000</v>
      </c>
      <c r="F57" s="40">
        <v>520000</v>
      </c>
      <c r="G57" s="42">
        <f t="shared" si="0"/>
        <v>8.2018927444794956E-2</v>
      </c>
      <c r="H57" s="40">
        <f>E57-F57</f>
        <v>5820000</v>
      </c>
      <c r="I57" s="42">
        <f t="shared" si="1"/>
        <v>0.917981072555205</v>
      </c>
      <c r="J57" s="40">
        <f>D57-F57</f>
        <v>19337695</v>
      </c>
      <c r="K57" s="43">
        <f t="shared" si="2"/>
        <v>0.97381367777075833</v>
      </c>
      <c r="L57" s="39"/>
    </row>
    <row r="58" spans="1:13" ht="27" customHeight="1">
      <c r="A58" s="37" t="s">
        <v>119</v>
      </c>
      <c r="B58" s="38" t="s">
        <v>120</v>
      </c>
      <c r="C58" s="39" t="s">
        <v>118</v>
      </c>
      <c r="D58" s="40">
        <v>38990445</v>
      </c>
      <c r="E58" s="41">
        <v>22269145</v>
      </c>
      <c r="F58" s="40">
        <v>4170000</v>
      </c>
      <c r="G58" s="42">
        <f t="shared" si="0"/>
        <v>0.1872546072154993</v>
      </c>
      <c r="H58" s="40">
        <f>E58-F58</f>
        <v>18099145</v>
      </c>
      <c r="I58" s="42">
        <f t="shared" si="1"/>
        <v>0.81274539278450075</v>
      </c>
      <c r="J58" s="40">
        <f>D58-F58</f>
        <v>34820445</v>
      </c>
      <c r="K58" s="43">
        <f t="shared" si="2"/>
        <v>0.89305072050344647</v>
      </c>
      <c r="L58" s="39"/>
    </row>
    <row r="59" spans="1:13" ht="40.5" customHeight="1">
      <c r="A59" s="37" t="s">
        <v>121</v>
      </c>
      <c r="B59" s="38" t="s">
        <v>122</v>
      </c>
      <c r="C59" s="39" t="s">
        <v>118</v>
      </c>
      <c r="D59" s="40">
        <v>331102500</v>
      </c>
      <c r="E59" s="41">
        <v>199600834</v>
      </c>
      <c r="F59" s="40">
        <f>45961650-4000000</f>
        <v>41961650</v>
      </c>
      <c r="G59" s="42">
        <f t="shared" si="0"/>
        <v>0.21022782900796896</v>
      </c>
      <c r="H59" s="40">
        <f>E59-F59</f>
        <v>157639184</v>
      </c>
      <c r="I59" s="42">
        <f t="shared" si="1"/>
        <v>0.78977217099203101</v>
      </c>
      <c r="J59" s="40">
        <f>D59-F59</f>
        <v>289140850</v>
      </c>
      <c r="K59" s="43">
        <f t="shared" si="2"/>
        <v>0.87326688865230551</v>
      </c>
      <c r="L59" s="39"/>
    </row>
    <row r="60" spans="1:13" ht="13.5" customHeight="1">
      <c r="A60" s="31" t="s">
        <v>123</v>
      </c>
      <c r="B60" s="32" t="s">
        <v>124</v>
      </c>
      <c r="C60" s="33"/>
      <c r="D60" s="34">
        <f>SUM(D61:D65)</f>
        <v>3294641890</v>
      </c>
      <c r="E60" s="34">
        <f>SUM(E61:E65)</f>
        <v>1478427890</v>
      </c>
      <c r="F60" s="34">
        <f>SUM(F61:F65)</f>
        <v>114677300</v>
      </c>
      <c r="G60" s="35">
        <f t="shared" si="0"/>
        <v>7.7567056719959476E-2</v>
      </c>
      <c r="H60" s="34">
        <f>SUM(H61:H65)</f>
        <v>1363750590</v>
      </c>
      <c r="I60" s="35">
        <f t="shared" si="1"/>
        <v>0.92243294328004055</v>
      </c>
      <c r="J60" s="34">
        <f>SUM(J61:J65)</f>
        <v>3179964590</v>
      </c>
      <c r="K60" s="36">
        <f t="shared" si="2"/>
        <v>0.96519278761431637</v>
      </c>
      <c r="L60" s="33"/>
    </row>
    <row r="61" spans="1:13" ht="13.5" customHeight="1">
      <c r="A61" s="37" t="s">
        <v>125</v>
      </c>
      <c r="B61" s="38" t="s">
        <v>126</v>
      </c>
      <c r="C61" s="39" t="s">
        <v>118</v>
      </c>
      <c r="D61" s="40">
        <v>63373215</v>
      </c>
      <c r="E61" s="41">
        <v>32978215</v>
      </c>
      <c r="F61" s="40">
        <v>12998800</v>
      </c>
      <c r="G61" s="42">
        <f t="shared" si="0"/>
        <v>0.39416323776165568</v>
      </c>
      <c r="H61" s="40">
        <f>E61-F61</f>
        <v>19979415</v>
      </c>
      <c r="I61" s="42">
        <f t="shared" si="1"/>
        <v>0.60583676223834426</v>
      </c>
      <c r="J61" s="40">
        <f>D61-F61</f>
        <v>50374415</v>
      </c>
      <c r="K61" s="43">
        <f t="shared" si="2"/>
        <v>0.7948849525781515</v>
      </c>
      <c r="L61" s="39"/>
    </row>
    <row r="62" spans="1:13" ht="13.5" customHeight="1">
      <c r="A62" s="37" t="s">
        <v>127</v>
      </c>
      <c r="B62" s="38" t="s">
        <v>128</v>
      </c>
      <c r="C62" s="39" t="s">
        <v>118</v>
      </c>
      <c r="D62" s="40">
        <v>1266000000</v>
      </c>
      <c r="E62" s="41">
        <v>421800000</v>
      </c>
      <c r="F62" s="40">
        <v>0</v>
      </c>
      <c r="G62" s="42">
        <f t="shared" si="0"/>
        <v>0</v>
      </c>
      <c r="H62" s="40">
        <f>E62-F62</f>
        <v>421800000</v>
      </c>
      <c r="I62" s="42">
        <f t="shared" si="1"/>
        <v>1</v>
      </c>
      <c r="J62" s="40">
        <f>D62-F62</f>
        <v>1266000000</v>
      </c>
      <c r="K62" s="43">
        <f t="shared" si="2"/>
        <v>1</v>
      </c>
      <c r="L62" s="39"/>
    </row>
    <row r="63" spans="1:13" ht="13.5" customHeight="1">
      <c r="A63" s="37" t="s">
        <v>129</v>
      </c>
      <c r="B63" s="38" t="s">
        <v>130</v>
      </c>
      <c r="C63" s="39" t="s">
        <v>118</v>
      </c>
      <c r="D63" s="40">
        <v>1607600000</v>
      </c>
      <c r="E63" s="41">
        <v>803800000</v>
      </c>
      <c r="F63" s="40">
        <v>0</v>
      </c>
      <c r="G63" s="42">
        <f t="shared" si="0"/>
        <v>0</v>
      </c>
      <c r="H63" s="40">
        <f>E63-F63</f>
        <v>803800000</v>
      </c>
      <c r="I63" s="42">
        <f t="shared" si="1"/>
        <v>1</v>
      </c>
      <c r="J63" s="40">
        <f>D63-F63</f>
        <v>1607600000</v>
      </c>
      <c r="K63" s="43">
        <f t="shared" si="2"/>
        <v>1</v>
      </c>
      <c r="L63" s="39"/>
    </row>
    <row r="64" spans="1:13" ht="26.25" customHeight="1">
      <c r="A64" s="37" t="s">
        <v>131</v>
      </c>
      <c r="B64" s="38" t="s">
        <v>132</v>
      </c>
      <c r="C64" s="39" t="s">
        <v>118</v>
      </c>
      <c r="D64" s="40">
        <v>73504875</v>
      </c>
      <c r="E64" s="41">
        <v>33001875</v>
      </c>
      <c r="F64" s="40">
        <f>21515700-1000000</f>
        <v>20515700</v>
      </c>
      <c r="G64" s="42">
        <f t="shared" si="0"/>
        <v>0.62165255761983218</v>
      </c>
      <c r="H64" s="40">
        <f>E64-F64</f>
        <v>12486175</v>
      </c>
      <c r="I64" s="42">
        <f t="shared" si="1"/>
        <v>0.37834744238016782</v>
      </c>
      <c r="J64" s="40">
        <f>D64-F64</f>
        <v>52989175</v>
      </c>
      <c r="K64" s="43">
        <f t="shared" si="2"/>
        <v>0.7208933421082615</v>
      </c>
      <c r="L64" s="39"/>
    </row>
    <row r="65" spans="1:13" ht="27" customHeight="1">
      <c r="A65" s="37" t="s">
        <v>133</v>
      </c>
      <c r="B65" s="38" t="s">
        <v>134</v>
      </c>
      <c r="C65" s="39" t="s">
        <v>135</v>
      </c>
      <c r="D65" s="40">
        <v>284163800</v>
      </c>
      <c r="E65" s="41">
        <v>186847800</v>
      </c>
      <c r="F65" s="40">
        <f>84912800-3750000</f>
        <v>81162800</v>
      </c>
      <c r="G65" s="42">
        <f t="shared" si="0"/>
        <v>0.43437921131530582</v>
      </c>
      <c r="H65" s="40">
        <f>E65-F65</f>
        <v>105685000</v>
      </c>
      <c r="I65" s="42">
        <f t="shared" si="1"/>
        <v>0.56562078868469412</v>
      </c>
      <c r="J65" s="40">
        <f>D65-F65</f>
        <v>203001000</v>
      </c>
      <c r="K65" s="43">
        <f t="shared" si="2"/>
        <v>0.71438022717883132</v>
      </c>
      <c r="L65" s="39"/>
    </row>
    <row r="66" spans="1:13" s="30" customFormat="1" ht="27" customHeight="1">
      <c r="A66" s="25" t="s">
        <v>136</v>
      </c>
      <c r="B66" s="26" t="s">
        <v>137</v>
      </c>
      <c r="C66" s="27"/>
      <c r="D66" s="28">
        <f>D67</f>
        <v>78407500</v>
      </c>
      <c r="E66" s="28">
        <f>E67</f>
        <v>27399834</v>
      </c>
      <c r="F66" s="28">
        <f>F67</f>
        <v>6040000</v>
      </c>
      <c r="G66" s="29">
        <f t="shared" si="0"/>
        <v>0.22043929171249724</v>
      </c>
      <c r="H66" s="28">
        <f>H67</f>
        <v>21359834</v>
      </c>
      <c r="I66" s="29">
        <f t="shared" si="1"/>
        <v>0.77956070828750279</v>
      </c>
      <c r="J66" s="28">
        <f>J67</f>
        <v>72367500</v>
      </c>
      <c r="K66" s="29">
        <f t="shared" si="2"/>
        <v>0.92296655294455254</v>
      </c>
      <c r="L66" s="27"/>
      <c r="M66" s="1"/>
    </row>
    <row r="67" spans="1:13" ht="40.5" customHeight="1">
      <c r="A67" s="31" t="s">
        <v>138</v>
      </c>
      <c r="B67" s="32" t="s">
        <v>139</v>
      </c>
      <c r="C67" s="33"/>
      <c r="D67" s="34">
        <f>SUM(D68)</f>
        <v>78407500</v>
      </c>
      <c r="E67" s="34">
        <f>SUM(E68)</f>
        <v>27399834</v>
      </c>
      <c r="F67" s="34">
        <f>SUM(F68)</f>
        <v>6040000</v>
      </c>
      <c r="G67" s="35">
        <f t="shared" si="0"/>
        <v>0.22043929171249724</v>
      </c>
      <c r="H67" s="34">
        <f>SUM(H68)</f>
        <v>21359834</v>
      </c>
      <c r="I67" s="35">
        <f t="shared" si="1"/>
        <v>0.77956070828750279</v>
      </c>
      <c r="J67" s="34">
        <f>SUM(J68)</f>
        <v>72367500</v>
      </c>
      <c r="K67" s="36">
        <f t="shared" si="2"/>
        <v>0.92296655294455254</v>
      </c>
      <c r="L67" s="33"/>
    </row>
    <row r="68" spans="1:13" ht="40.5" customHeight="1">
      <c r="A68" s="37" t="s">
        <v>140</v>
      </c>
      <c r="B68" s="38" t="s">
        <v>141</v>
      </c>
      <c r="C68" s="39" t="s">
        <v>96</v>
      </c>
      <c r="D68" s="40">
        <v>78407500</v>
      </c>
      <c r="E68" s="41">
        <v>27399834</v>
      </c>
      <c r="F68" s="40">
        <v>6040000</v>
      </c>
      <c r="G68" s="42">
        <f t="shared" si="0"/>
        <v>0.22043929171249724</v>
      </c>
      <c r="H68" s="40">
        <f>E68-F68</f>
        <v>21359834</v>
      </c>
      <c r="I68" s="42">
        <f t="shared" si="1"/>
        <v>0.77956070828750279</v>
      </c>
      <c r="J68" s="40">
        <f>D68-F68</f>
        <v>72367500</v>
      </c>
      <c r="K68" s="43">
        <f t="shared" si="2"/>
        <v>0.92296655294455254</v>
      </c>
      <c r="L68" s="39"/>
    </row>
    <row r="69" spans="1:13" s="30" customFormat="1" ht="27" customHeight="1">
      <c r="A69" s="25" t="s">
        <v>142</v>
      </c>
      <c r="B69" s="26" t="s">
        <v>143</v>
      </c>
      <c r="C69" s="27"/>
      <c r="D69" s="28">
        <f>D70+D72+D74</f>
        <v>926414480</v>
      </c>
      <c r="E69" s="28">
        <f>E70+E72+E74</f>
        <v>473506230</v>
      </c>
      <c r="F69" s="28">
        <f>F70+F72+F74</f>
        <v>109666457</v>
      </c>
      <c r="G69" s="29">
        <f t="shared" si="0"/>
        <v>0.23160509841655094</v>
      </c>
      <c r="H69" s="28">
        <f>H70+H72+H74</f>
        <v>363839773</v>
      </c>
      <c r="I69" s="29">
        <f t="shared" si="1"/>
        <v>0.76839490158344903</v>
      </c>
      <c r="J69" s="28">
        <f>J70+J72+J74</f>
        <v>816748023</v>
      </c>
      <c r="K69" s="29">
        <f t="shared" si="2"/>
        <v>0.88162268685610357</v>
      </c>
      <c r="L69" s="27"/>
      <c r="M69" s="1"/>
    </row>
    <row r="70" spans="1:13" ht="27" customHeight="1">
      <c r="A70" s="31" t="s">
        <v>144</v>
      </c>
      <c r="B70" s="32" t="s">
        <v>145</v>
      </c>
      <c r="C70" s="33"/>
      <c r="D70" s="34">
        <f>SUM(D71)</f>
        <v>264879480</v>
      </c>
      <c r="E70" s="34">
        <f>SUM(E71)</f>
        <v>113168730</v>
      </c>
      <c r="F70" s="34">
        <f>SUM(F71)</f>
        <v>66673807</v>
      </c>
      <c r="G70" s="35">
        <f t="shared" si="0"/>
        <v>0.58915397389367186</v>
      </c>
      <c r="H70" s="34">
        <f>SUM(H71)</f>
        <v>46494923</v>
      </c>
      <c r="I70" s="35">
        <f t="shared" si="1"/>
        <v>0.41084602610632814</v>
      </c>
      <c r="J70" s="34">
        <f>SUM(J71)</f>
        <v>198205673</v>
      </c>
      <c r="K70" s="36">
        <f t="shared" si="2"/>
        <v>0.74828625078847177</v>
      </c>
      <c r="L70" s="33"/>
    </row>
    <row r="71" spans="1:13" ht="27" customHeight="1">
      <c r="A71" s="37" t="s">
        <v>146</v>
      </c>
      <c r="B71" s="38" t="s">
        <v>147</v>
      </c>
      <c r="C71" s="39" t="s">
        <v>148</v>
      </c>
      <c r="D71" s="40">
        <v>264879480</v>
      </c>
      <c r="E71" s="41">
        <v>113168730</v>
      </c>
      <c r="F71" s="40">
        <v>66673807</v>
      </c>
      <c r="G71" s="42">
        <f t="shared" si="0"/>
        <v>0.58915397389367186</v>
      </c>
      <c r="H71" s="40">
        <f>E71-F71</f>
        <v>46494923</v>
      </c>
      <c r="I71" s="42">
        <f t="shared" si="1"/>
        <v>0.41084602610632814</v>
      </c>
      <c r="J71" s="40">
        <f>D71-F71</f>
        <v>198205673</v>
      </c>
      <c r="K71" s="43">
        <f t="shared" si="2"/>
        <v>0.74828625078847177</v>
      </c>
      <c r="L71" s="39"/>
    </row>
    <row r="72" spans="1:13" ht="27" customHeight="1">
      <c r="A72" s="31" t="s">
        <v>149</v>
      </c>
      <c r="B72" s="32" t="s">
        <v>150</v>
      </c>
      <c r="C72" s="33"/>
      <c r="D72" s="34">
        <f>SUM(D73)</f>
        <v>137295000</v>
      </c>
      <c r="E72" s="34">
        <f>SUM(E73)</f>
        <v>57850500</v>
      </c>
      <c r="F72" s="34">
        <f>SUM(F73)</f>
        <v>27163750</v>
      </c>
      <c r="G72" s="35">
        <f t="shared" si="0"/>
        <v>0.46955082497126216</v>
      </c>
      <c r="H72" s="34">
        <f>SUM(H73)</f>
        <v>30686750</v>
      </c>
      <c r="I72" s="35">
        <f t="shared" si="1"/>
        <v>0.5304491750287379</v>
      </c>
      <c r="J72" s="34">
        <f>SUM(J73)</f>
        <v>110131250</v>
      </c>
      <c r="K72" s="36">
        <f t="shared" si="2"/>
        <v>0.80215047889580826</v>
      </c>
      <c r="L72" s="33"/>
    </row>
    <row r="73" spans="1:13" ht="40.5" customHeight="1">
      <c r="A73" s="37" t="s">
        <v>151</v>
      </c>
      <c r="B73" s="38" t="s">
        <v>152</v>
      </c>
      <c r="C73" s="39" t="s">
        <v>148</v>
      </c>
      <c r="D73" s="40">
        <v>137295000</v>
      </c>
      <c r="E73" s="41">
        <v>57850500</v>
      </c>
      <c r="F73" s="40">
        <f>31163750-4000000</f>
        <v>27163750</v>
      </c>
      <c r="G73" s="42">
        <f t="shared" si="0"/>
        <v>0.46955082497126216</v>
      </c>
      <c r="H73" s="40">
        <f>E73-F73</f>
        <v>30686750</v>
      </c>
      <c r="I73" s="42">
        <f t="shared" si="1"/>
        <v>0.5304491750287379</v>
      </c>
      <c r="J73" s="40">
        <f>D73-F73</f>
        <v>110131250</v>
      </c>
      <c r="K73" s="43">
        <f t="shared" si="2"/>
        <v>0.80215047889580826</v>
      </c>
      <c r="L73" s="39"/>
    </row>
    <row r="74" spans="1:13" ht="27" customHeight="1">
      <c r="A74" s="31" t="s">
        <v>153</v>
      </c>
      <c r="B74" s="32" t="s">
        <v>154</v>
      </c>
      <c r="C74" s="33"/>
      <c r="D74" s="34">
        <f>SUM(D75)</f>
        <v>524240000</v>
      </c>
      <c r="E74" s="44">
        <f>SUM(E75)</f>
        <v>302487000</v>
      </c>
      <c r="F74" s="34">
        <f>SUM(F75)</f>
        <v>15828900</v>
      </c>
      <c r="G74" s="35">
        <f t="shared" ref="G74:G76" si="5">IFERROR(F74/E74,0)</f>
        <v>5.2329191006555656E-2</v>
      </c>
      <c r="H74" s="34">
        <f>SUM(H75)</f>
        <v>286658100</v>
      </c>
      <c r="I74" s="35">
        <f t="shared" ref="I74:I76" si="6">IFERROR(H74/E74,0)</f>
        <v>0.94767080899344436</v>
      </c>
      <c r="J74" s="34">
        <f>SUM(J75)</f>
        <v>508411100</v>
      </c>
      <c r="K74" s="36">
        <f t="shared" ref="K74:K76" si="7">IFERROR(J74/D74,0)</f>
        <v>0.96980600488325952</v>
      </c>
      <c r="L74" s="33"/>
    </row>
    <row r="75" spans="1:13" ht="27" customHeight="1">
      <c r="A75" s="45" t="s">
        <v>155</v>
      </c>
      <c r="B75" s="46" t="s">
        <v>156</v>
      </c>
      <c r="C75" s="47" t="s">
        <v>148</v>
      </c>
      <c r="D75" s="48">
        <v>524240000</v>
      </c>
      <c r="E75" s="49">
        <v>302487000</v>
      </c>
      <c r="F75" s="48">
        <v>15828900</v>
      </c>
      <c r="G75" s="50">
        <f t="shared" si="5"/>
        <v>5.2329191006555656E-2</v>
      </c>
      <c r="H75" s="48">
        <f>E75-F75</f>
        <v>286658100</v>
      </c>
      <c r="I75" s="50">
        <f t="shared" si="6"/>
        <v>0.94767080899344436</v>
      </c>
      <c r="J75" s="48">
        <f>D75-F75</f>
        <v>508411100</v>
      </c>
      <c r="K75" s="51">
        <f t="shared" si="7"/>
        <v>0.96980600488325952</v>
      </c>
      <c r="L75" s="47"/>
    </row>
    <row r="76" spans="1:13">
      <c r="A76" s="82" t="s">
        <v>157</v>
      </c>
      <c r="B76" s="83"/>
      <c r="C76" s="84"/>
      <c r="D76" s="52">
        <f>D10</f>
        <v>14031942200</v>
      </c>
      <c r="E76" s="52">
        <f>E10</f>
        <v>6285906896</v>
      </c>
      <c r="F76" s="53">
        <f>F10</f>
        <v>1862546723</v>
      </c>
      <c r="G76" s="54">
        <f t="shared" si="5"/>
        <v>0.29630517184166705</v>
      </c>
      <c r="H76" s="53">
        <f>H10</f>
        <v>4423360173</v>
      </c>
      <c r="I76" s="54">
        <f t="shared" si="6"/>
        <v>0.70369482815833295</v>
      </c>
      <c r="J76" s="53">
        <f>J10</f>
        <v>12169395477</v>
      </c>
      <c r="K76" s="54">
        <f t="shared" si="7"/>
        <v>0.86726379738080739</v>
      </c>
      <c r="L76" s="55"/>
    </row>
    <row r="77" spans="1:13">
      <c r="A77" s="56"/>
      <c r="B77" s="56"/>
      <c r="C77" s="56"/>
      <c r="D77" s="56"/>
      <c r="E77" s="56"/>
      <c r="F77" s="57"/>
      <c r="G77" s="58"/>
      <c r="H77" s="57"/>
      <c r="I77" s="58"/>
      <c r="J77" s="57"/>
      <c r="K77" s="56"/>
      <c r="L77" s="56"/>
    </row>
    <row r="78" spans="1:13">
      <c r="A78" s="56"/>
      <c r="B78" s="56"/>
      <c r="C78" s="56"/>
      <c r="D78" s="59"/>
      <c r="E78" s="56"/>
      <c r="F78" s="60"/>
      <c r="G78" s="58"/>
      <c r="H78" s="57"/>
      <c r="I78" s="58"/>
      <c r="J78" s="57"/>
      <c r="K78" s="56"/>
      <c r="L78" s="56"/>
    </row>
    <row r="79" spans="1:13" ht="15">
      <c r="A79" s="56"/>
      <c r="B79" s="61" t="s">
        <v>166</v>
      </c>
      <c r="C79" s="56"/>
      <c r="D79" s="56"/>
      <c r="E79" s="56"/>
      <c r="F79" s="57"/>
      <c r="G79" s="62"/>
      <c r="H79" s="57"/>
      <c r="I79" s="57" t="s">
        <v>165</v>
      </c>
      <c r="J79" s="57"/>
      <c r="K79" s="56"/>
      <c r="L79" s="56"/>
    </row>
    <row r="80" spans="1:13">
      <c r="A80" s="56"/>
      <c r="B80" s="56"/>
      <c r="C80" s="56"/>
      <c r="D80" s="63"/>
      <c r="E80" s="56"/>
      <c r="F80" s="57"/>
      <c r="G80" s="64"/>
      <c r="H80" s="65"/>
      <c r="I80" s="66" t="s">
        <v>158</v>
      </c>
      <c r="J80" s="57"/>
      <c r="K80" s="56"/>
      <c r="L80" s="56"/>
    </row>
    <row r="81" spans="1:12">
      <c r="A81" s="56"/>
      <c r="B81" s="56"/>
      <c r="C81" s="56"/>
      <c r="D81" s="56"/>
      <c r="E81" s="56"/>
      <c r="F81" s="57"/>
      <c r="G81" s="58"/>
      <c r="H81" s="67"/>
      <c r="I81" s="66"/>
      <c r="J81" s="57"/>
      <c r="K81" s="56"/>
      <c r="L81" s="56"/>
    </row>
    <row r="82" spans="1:12">
      <c r="A82" s="56"/>
      <c r="B82" s="56"/>
      <c r="C82" s="56"/>
      <c r="D82" s="68"/>
      <c r="E82" s="56"/>
      <c r="F82" s="57"/>
      <c r="G82" s="58"/>
      <c r="H82" s="57"/>
      <c r="I82" s="58"/>
      <c r="J82" s="57"/>
      <c r="K82" s="56"/>
      <c r="L82" s="56"/>
    </row>
    <row r="83" spans="1:12">
      <c r="A83" s="56"/>
      <c r="B83" s="56"/>
      <c r="C83" s="56"/>
      <c r="D83" s="68"/>
      <c r="E83" s="56"/>
      <c r="F83" s="57"/>
      <c r="G83" s="58"/>
      <c r="H83" s="57"/>
      <c r="I83" s="58"/>
      <c r="J83" s="57"/>
      <c r="K83" s="56"/>
      <c r="L83" s="56"/>
    </row>
    <row r="84" spans="1:12">
      <c r="A84" s="56"/>
      <c r="B84" s="56"/>
      <c r="C84" s="56"/>
      <c r="D84" s="56"/>
      <c r="E84" s="56"/>
      <c r="F84" s="57"/>
      <c r="G84" s="58"/>
      <c r="H84" s="57"/>
      <c r="I84" s="58"/>
      <c r="J84" s="57"/>
      <c r="K84" s="56"/>
      <c r="L84" s="56"/>
    </row>
    <row r="85" spans="1:12">
      <c r="A85" s="56"/>
      <c r="B85" s="56"/>
      <c r="C85" s="56"/>
      <c r="D85" s="63"/>
      <c r="E85" s="56"/>
      <c r="F85" s="57"/>
      <c r="G85" s="58"/>
      <c r="H85" s="57"/>
      <c r="I85" s="69" t="s">
        <v>159</v>
      </c>
      <c r="J85" s="70"/>
      <c r="K85" s="56"/>
      <c r="L85" s="56"/>
    </row>
    <row r="86" spans="1:12">
      <c r="A86" s="56"/>
      <c r="B86" s="56"/>
      <c r="C86" s="56"/>
      <c r="D86" s="68"/>
      <c r="E86" s="56"/>
      <c r="F86" s="57"/>
      <c r="G86" s="58"/>
      <c r="H86" s="57"/>
      <c r="I86" s="71" t="s">
        <v>160</v>
      </c>
      <c r="J86" s="57"/>
      <c r="K86" s="56"/>
      <c r="L86" s="56"/>
    </row>
    <row r="87" spans="1:12">
      <c r="A87" s="56"/>
      <c r="B87" s="56"/>
      <c r="C87" s="56"/>
      <c r="D87" s="63"/>
      <c r="E87" s="56"/>
      <c r="F87" s="57"/>
      <c r="G87" s="58"/>
      <c r="H87" s="57"/>
      <c r="I87" s="71" t="s">
        <v>161</v>
      </c>
      <c r="J87" s="57"/>
      <c r="K87" s="56"/>
      <c r="L87" s="56"/>
    </row>
    <row r="89" spans="1:12">
      <c r="F89" s="72">
        <f>F76/D76*100</f>
        <v>13.273620261919266</v>
      </c>
    </row>
    <row r="90" spans="1:12">
      <c r="C90" s="73"/>
    </row>
    <row r="91" spans="1:12">
      <c r="C91" s="73"/>
      <c r="F91" s="73">
        <f>627544970-158000000</f>
        <v>469544970</v>
      </c>
    </row>
    <row r="92" spans="1:12">
      <c r="C92" s="73"/>
      <c r="F92" s="72"/>
    </row>
    <row r="93" spans="1:12">
      <c r="C93" s="73"/>
      <c r="F93" s="74">
        <f>F91-F76</f>
        <v>-1393001753</v>
      </c>
    </row>
    <row r="94" spans="1:12">
      <c r="C94" s="73"/>
    </row>
    <row r="95" spans="1:12">
      <c r="C95" s="73"/>
    </row>
    <row r="96" spans="1:12">
      <c r="C96" s="73"/>
    </row>
    <row r="97" spans="3:6">
      <c r="F97" s="72">
        <f>F76-1075543992</f>
        <v>787002731</v>
      </c>
    </row>
    <row r="98" spans="3:6">
      <c r="C98" s="73"/>
    </row>
    <row r="99" spans="3:6">
      <c r="C99" s="73"/>
      <c r="D99" s="75"/>
    </row>
    <row r="100" spans="3:6">
      <c r="C100" s="73"/>
    </row>
    <row r="101" spans="3:6">
      <c r="C101" s="73"/>
    </row>
    <row r="102" spans="3:6">
      <c r="C102" s="73"/>
    </row>
    <row r="103" spans="3:6" hidden="1">
      <c r="C103" s="73"/>
      <c r="D103" s="73"/>
    </row>
    <row r="104" spans="3:6" hidden="1">
      <c r="C104" s="73"/>
      <c r="D104" s="73"/>
    </row>
    <row r="105" spans="3:6">
      <c r="C105" s="73"/>
      <c r="D105" s="73"/>
      <c r="E105" s="74"/>
    </row>
    <row r="106" spans="3:6" hidden="1">
      <c r="C106" s="73"/>
      <c r="D106" s="73"/>
    </row>
    <row r="107" spans="3:6" hidden="1">
      <c r="C107" s="73"/>
      <c r="D107" s="73"/>
    </row>
    <row r="108" spans="3:6" hidden="1">
      <c r="C108" s="73"/>
      <c r="D108" s="73"/>
    </row>
    <row r="109" spans="3:6">
      <c r="C109" s="73"/>
      <c r="D109" s="73"/>
      <c r="E109" s="74"/>
    </row>
    <row r="110" spans="3:6" hidden="1">
      <c r="C110" s="73"/>
      <c r="D110" s="73"/>
    </row>
    <row r="111" spans="3:6">
      <c r="C111" s="73"/>
    </row>
    <row r="112" spans="3:6">
      <c r="C112" s="73"/>
    </row>
    <row r="113" spans="3:5">
      <c r="C113" s="73"/>
    </row>
    <row r="114" spans="3:5" hidden="1">
      <c r="C114" s="73"/>
    </row>
    <row r="115" spans="3:5">
      <c r="C115" s="73"/>
      <c r="D115" s="73"/>
      <c r="E115" s="74"/>
    </row>
    <row r="116" spans="3:5">
      <c r="C116" s="73"/>
    </row>
    <row r="117" spans="3:5">
      <c r="C117" s="73"/>
    </row>
    <row r="118" spans="3:5">
      <c r="C118" s="73"/>
    </row>
    <row r="119" spans="3:5">
      <c r="C119" s="73"/>
    </row>
    <row r="120" spans="3:5">
      <c r="C120" s="73"/>
    </row>
    <row r="121" spans="3:5">
      <c r="C121" s="73"/>
    </row>
    <row r="122" spans="3:5">
      <c r="C122" s="73"/>
    </row>
    <row r="123" spans="3:5">
      <c r="C123" s="73"/>
    </row>
    <row r="124" spans="3:5">
      <c r="C124" s="73"/>
    </row>
    <row r="125" spans="3:5">
      <c r="C125" s="73"/>
    </row>
    <row r="126" spans="3:5">
      <c r="C126" s="73"/>
    </row>
    <row r="127" spans="3:5">
      <c r="C127" s="73"/>
    </row>
    <row r="128" spans="3:5">
      <c r="C128" s="73"/>
    </row>
    <row r="129" spans="3:3">
      <c r="C129" s="73"/>
    </row>
    <row r="130" spans="3:3">
      <c r="C130" s="73"/>
    </row>
    <row r="131" spans="3:3">
      <c r="C131" s="73"/>
    </row>
    <row r="132" spans="3:3">
      <c r="C132" s="73"/>
    </row>
    <row r="133" spans="3:3">
      <c r="C133" s="73"/>
    </row>
    <row r="134" spans="3:3">
      <c r="C134" s="73"/>
    </row>
    <row r="135" spans="3:3">
      <c r="C135" s="73"/>
    </row>
    <row r="136" spans="3:3">
      <c r="C136" s="73"/>
    </row>
    <row r="137" spans="3:3">
      <c r="C137" s="73"/>
    </row>
    <row r="138" spans="3:3">
      <c r="C138" s="73"/>
    </row>
    <row r="139" spans="3:3">
      <c r="C139" s="73"/>
    </row>
    <row r="140" spans="3:3">
      <c r="C140" s="73"/>
    </row>
    <row r="141" spans="3:3">
      <c r="C141" s="73"/>
    </row>
    <row r="142" spans="3:3">
      <c r="C142" s="73"/>
    </row>
    <row r="143" spans="3:3">
      <c r="C143" s="73"/>
    </row>
    <row r="144" spans="3:3">
      <c r="C144" s="73"/>
    </row>
    <row r="145" spans="3:3">
      <c r="C145" s="73"/>
    </row>
    <row r="146" spans="3:3">
      <c r="C146" s="73"/>
    </row>
    <row r="147" spans="3:3">
      <c r="C147" s="73"/>
    </row>
    <row r="148" spans="3:3">
      <c r="C148" s="73"/>
    </row>
    <row r="149" spans="3:3">
      <c r="C149" s="73"/>
    </row>
    <row r="150" spans="3:3">
      <c r="C150" s="73"/>
    </row>
    <row r="151" spans="3:3">
      <c r="C151" s="73"/>
    </row>
    <row r="152" spans="3:3">
      <c r="C152" s="73"/>
    </row>
    <row r="153" spans="3:3">
      <c r="C153" s="73"/>
    </row>
    <row r="154" spans="3:3">
      <c r="C154" s="73"/>
    </row>
    <row r="155" spans="3:3">
      <c r="C155" s="73"/>
    </row>
    <row r="156" spans="3:3">
      <c r="C156" s="73"/>
    </row>
    <row r="157" spans="3:3">
      <c r="C157" s="73"/>
    </row>
    <row r="158" spans="3:3">
      <c r="C158" s="73"/>
    </row>
    <row r="159" spans="3:3">
      <c r="C159" s="73"/>
    </row>
    <row r="160" spans="3:3">
      <c r="C160" s="73"/>
    </row>
    <row r="161" spans="3:3">
      <c r="C161" s="73"/>
    </row>
    <row r="162" spans="3:3">
      <c r="C162" s="73"/>
    </row>
    <row r="163" spans="3:3">
      <c r="C163" s="73"/>
    </row>
    <row r="164" spans="3:3">
      <c r="C164" s="73"/>
    </row>
    <row r="165" spans="3:3">
      <c r="C165" s="73"/>
    </row>
    <row r="166" spans="3:3">
      <c r="C166" s="73"/>
    </row>
    <row r="167" spans="3:3">
      <c r="C167" s="73"/>
    </row>
  </sheetData>
  <mergeCells count="13">
    <mergeCell ref="J5:K6"/>
    <mergeCell ref="L5:L7"/>
    <mergeCell ref="A76:C76"/>
    <mergeCell ref="A1:L1"/>
    <mergeCell ref="A2:L2"/>
    <mergeCell ref="A3:L3"/>
    <mergeCell ref="A5:A7"/>
    <mergeCell ref="B5:B7"/>
    <mergeCell ref="C5:C7"/>
    <mergeCell ref="D5:D7"/>
    <mergeCell ref="E5:E6"/>
    <mergeCell ref="F5:G6"/>
    <mergeCell ref="H5:I6"/>
  </mergeCells>
  <hyperlinks>
    <hyperlink ref="C62" r:id="rId1" xr:uid="{00000000-0004-0000-0000-000000000000}"/>
    <hyperlink ref="C63" r:id="rId2" xr:uid="{00000000-0004-0000-0000-000001000000}"/>
    <hyperlink ref="C64" r:id="rId3" xr:uid="{00000000-0004-0000-0000-000002000000}"/>
    <hyperlink ref="C29" r:id="rId4" display="Ilaikal Masir, S.St.Pi." xr:uid="{00000000-0004-0000-0000-000003000000}"/>
    <hyperlink ref="C71" r:id="rId5" display="Ilaikal Masir, S.St.Pi." xr:uid="{00000000-0004-0000-0000-000004000000}"/>
    <hyperlink ref="C73" r:id="rId6" display="Ilaikal Masir, S.St.Pi." xr:uid="{00000000-0004-0000-0000-000005000000}"/>
    <hyperlink ref="C75" r:id="rId7" display="Ilaikal Masir, S.St.Pi." xr:uid="{00000000-0004-0000-0000-000006000000}"/>
    <hyperlink ref="C36" r:id="rId8" display="Ilaikal Masir, S.St.Pi." xr:uid="{00000000-0004-0000-0000-000007000000}"/>
  </hyperlinks>
  <pageMargins left="0.70866141732283472" right="0.70866141732283472" top="0.74803149606299213" bottom="0.74803149606299213" header="0.31496062992125984" footer="0.31496062992125984"/>
  <pageSetup paperSize="5" scale="70" orientation="landscape" horizontalDpi="4294967293" verticalDpi="0" r:id="rId9"/>
  <rowBreaks count="2" manualBreakCount="2">
    <brk id="36" max="12" man="1"/>
    <brk id="65" max="12" man="1"/>
  </rowBreaks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7DC8-3E6B-4ADA-91A8-29912DBADF45}">
  <dimension ref="A2:J67"/>
  <sheetViews>
    <sheetView tabSelected="1" workbookViewId="0">
      <selection activeCell="G8" sqref="G8"/>
    </sheetView>
  </sheetViews>
  <sheetFormatPr defaultRowHeight="12.75"/>
  <cols>
    <col min="1" max="1" width="6.28515625" customWidth="1"/>
    <col min="2" max="2" width="5.28515625" customWidth="1"/>
    <col min="3" max="3" width="4" customWidth="1"/>
    <col min="4" max="4" width="78" customWidth="1"/>
  </cols>
  <sheetData>
    <row r="2" spans="1:4" ht="38.25" customHeight="1">
      <c r="A2" s="103">
        <v>1</v>
      </c>
      <c r="B2" s="101"/>
      <c r="C2" s="102"/>
      <c r="D2" s="125" t="s">
        <v>20</v>
      </c>
    </row>
    <row r="3" spans="1:4" s="97" customFormat="1" ht="24.75" customHeight="1">
      <c r="A3" s="106"/>
      <c r="B3" s="105">
        <v>1</v>
      </c>
      <c r="C3" s="109"/>
      <c r="D3" s="111" t="s">
        <v>168</v>
      </c>
    </row>
    <row r="4" spans="1:4" s="97" customFormat="1" ht="24.75" customHeight="1">
      <c r="A4" s="106"/>
      <c r="B4" s="104"/>
      <c r="C4" s="110" t="s">
        <v>169</v>
      </c>
      <c r="D4" s="108" t="s">
        <v>172</v>
      </c>
    </row>
    <row r="5" spans="1:4" s="97" customFormat="1" ht="24.75" customHeight="1">
      <c r="A5" s="106"/>
      <c r="B5" s="104"/>
      <c r="C5" s="110" t="s">
        <v>170</v>
      </c>
      <c r="D5" s="108" t="s">
        <v>173</v>
      </c>
    </row>
    <row r="6" spans="1:4" s="97" customFormat="1" ht="24.75" customHeight="1">
      <c r="A6" s="106"/>
      <c r="B6" s="104"/>
      <c r="C6" s="110" t="s">
        <v>171</v>
      </c>
      <c r="D6" s="108" t="s">
        <v>174</v>
      </c>
    </row>
    <row r="7" spans="1:4" s="97" customFormat="1" ht="24.75" customHeight="1">
      <c r="A7" s="106"/>
      <c r="B7" s="104"/>
      <c r="C7" s="110" t="s">
        <v>167</v>
      </c>
      <c r="D7" s="108" t="s">
        <v>175</v>
      </c>
    </row>
    <row r="8" spans="1:4" s="97" customFormat="1" ht="24.75" customHeight="1">
      <c r="A8" s="106"/>
      <c r="B8" s="105">
        <v>2</v>
      </c>
      <c r="C8" s="105"/>
      <c r="D8" s="111" t="s">
        <v>176</v>
      </c>
    </row>
    <row r="9" spans="1:4" s="97" customFormat="1" ht="24.75" customHeight="1">
      <c r="A9" s="106"/>
      <c r="B9" s="104"/>
      <c r="C9" s="110" t="s">
        <v>169</v>
      </c>
      <c r="D9" s="108" t="s">
        <v>177</v>
      </c>
    </row>
    <row r="10" spans="1:4" s="97" customFormat="1" ht="24.75" customHeight="1">
      <c r="A10" s="106"/>
      <c r="B10" s="104"/>
      <c r="C10" s="110" t="s">
        <v>170</v>
      </c>
      <c r="D10" s="108" t="s">
        <v>178</v>
      </c>
    </row>
    <row r="11" spans="1:4" s="97" customFormat="1" ht="24.75" customHeight="1">
      <c r="A11" s="106"/>
      <c r="B11" s="105">
        <v>3</v>
      </c>
      <c r="C11" s="105"/>
      <c r="D11" s="111" t="s">
        <v>179</v>
      </c>
    </row>
    <row r="12" spans="1:4" s="97" customFormat="1" ht="24.75" customHeight="1">
      <c r="A12" s="106"/>
      <c r="B12" s="104"/>
      <c r="C12" s="110" t="s">
        <v>169</v>
      </c>
      <c r="D12" s="108" t="s">
        <v>180</v>
      </c>
    </row>
    <row r="13" spans="1:4" s="97" customFormat="1" ht="24.75" customHeight="1">
      <c r="A13" s="106"/>
      <c r="B13" s="105">
        <v>4</v>
      </c>
      <c r="C13" s="105"/>
      <c r="D13" s="111" t="s">
        <v>181</v>
      </c>
    </row>
    <row r="14" spans="1:4" s="97" customFormat="1" ht="24.75" customHeight="1">
      <c r="A14" s="106"/>
      <c r="B14" s="104"/>
      <c r="C14" s="110" t="s">
        <v>169</v>
      </c>
      <c r="D14" s="108" t="s">
        <v>182</v>
      </c>
    </row>
    <row r="15" spans="1:4" s="97" customFormat="1" ht="24.75" customHeight="1">
      <c r="A15" s="106"/>
      <c r="B15" s="105">
        <v>5</v>
      </c>
      <c r="C15" s="105"/>
      <c r="D15" s="111" t="s">
        <v>183</v>
      </c>
    </row>
    <row r="16" spans="1:4" s="97" customFormat="1" ht="24.75" customHeight="1">
      <c r="A16" s="106"/>
      <c r="B16" s="104"/>
      <c r="C16" s="110" t="s">
        <v>169</v>
      </c>
      <c r="D16" s="108" t="s">
        <v>186</v>
      </c>
    </row>
    <row r="17" spans="1:4" s="97" customFormat="1" ht="24.75" customHeight="1">
      <c r="A17" s="106"/>
      <c r="B17" s="104"/>
      <c r="C17" s="110" t="s">
        <v>170</v>
      </c>
      <c r="D17" s="108" t="s">
        <v>187</v>
      </c>
    </row>
    <row r="18" spans="1:4" s="97" customFormat="1" ht="24.75" customHeight="1">
      <c r="A18" s="106"/>
      <c r="B18" s="104"/>
      <c r="C18" s="110" t="s">
        <v>171</v>
      </c>
      <c r="D18" s="108" t="s">
        <v>188</v>
      </c>
    </row>
    <row r="19" spans="1:4" s="97" customFormat="1" ht="24.75" customHeight="1">
      <c r="A19" s="106"/>
      <c r="B19" s="104"/>
      <c r="C19" s="110" t="s">
        <v>167</v>
      </c>
      <c r="D19" s="108" t="s">
        <v>189</v>
      </c>
    </row>
    <row r="20" spans="1:4" s="97" customFormat="1" ht="24.75" customHeight="1">
      <c r="A20" s="106"/>
      <c r="B20" s="104"/>
      <c r="C20" s="110" t="s">
        <v>184</v>
      </c>
      <c r="D20" s="108" t="s">
        <v>190</v>
      </c>
    </row>
    <row r="21" spans="1:4" s="97" customFormat="1" ht="24.75" customHeight="1">
      <c r="A21" s="106"/>
      <c r="B21" s="104"/>
      <c r="C21" s="110" t="s">
        <v>185</v>
      </c>
      <c r="D21" s="108" t="s">
        <v>191</v>
      </c>
    </row>
    <row r="22" spans="1:4" s="97" customFormat="1" ht="24.75" customHeight="1">
      <c r="A22" s="106"/>
      <c r="B22" s="105">
        <v>6</v>
      </c>
      <c r="C22" s="105"/>
      <c r="D22" s="111" t="s">
        <v>192</v>
      </c>
    </row>
    <row r="23" spans="1:4" s="97" customFormat="1" ht="24.75" customHeight="1">
      <c r="A23" s="106"/>
      <c r="B23" s="104"/>
      <c r="C23" s="110" t="s">
        <v>169</v>
      </c>
      <c r="D23" s="108" t="s">
        <v>193</v>
      </c>
    </row>
    <row r="24" spans="1:4" s="97" customFormat="1" ht="24.75" customHeight="1">
      <c r="A24" s="106"/>
      <c r="B24" s="104"/>
      <c r="C24" s="110" t="s">
        <v>170</v>
      </c>
      <c r="D24" s="108" t="s">
        <v>194</v>
      </c>
    </row>
    <row r="25" spans="1:4" s="97" customFormat="1" ht="24.75" customHeight="1">
      <c r="A25" s="106"/>
      <c r="B25" s="105">
        <v>7</v>
      </c>
      <c r="C25" s="105"/>
      <c r="D25" s="111" t="s">
        <v>195</v>
      </c>
    </row>
    <row r="26" spans="1:4" s="97" customFormat="1" ht="24.75" customHeight="1">
      <c r="A26" s="106"/>
      <c r="B26" s="104"/>
      <c r="C26" s="110" t="s">
        <v>169</v>
      </c>
      <c r="D26" s="108" t="s">
        <v>196</v>
      </c>
    </row>
    <row r="27" spans="1:4" s="97" customFormat="1" ht="24.75" customHeight="1">
      <c r="A27" s="106"/>
      <c r="B27" s="104"/>
      <c r="C27" s="110" t="s">
        <v>170</v>
      </c>
      <c r="D27" s="108" t="s">
        <v>197</v>
      </c>
    </row>
    <row r="28" spans="1:4" s="97" customFormat="1" ht="24.75" customHeight="1">
      <c r="A28" s="106"/>
      <c r="B28" s="104"/>
      <c r="C28" s="110" t="s">
        <v>171</v>
      </c>
      <c r="D28" s="108" t="s">
        <v>198</v>
      </c>
    </row>
    <row r="29" spans="1:4" s="97" customFormat="1" ht="24.75" customHeight="1">
      <c r="A29" s="106"/>
      <c r="B29" s="105">
        <v>8</v>
      </c>
      <c r="C29" s="105"/>
      <c r="D29" s="111" t="s">
        <v>199</v>
      </c>
    </row>
    <row r="30" spans="1:4" s="97" customFormat="1" ht="24.75" customHeight="1">
      <c r="A30" s="106"/>
      <c r="B30" s="104"/>
      <c r="C30" s="110" t="s">
        <v>169</v>
      </c>
      <c r="D30" s="112" t="s">
        <v>200</v>
      </c>
    </row>
    <row r="31" spans="1:4" s="97" customFormat="1" ht="24.75" customHeight="1">
      <c r="A31" s="106"/>
      <c r="B31" s="104"/>
      <c r="C31" s="110" t="s">
        <v>170</v>
      </c>
      <c r="D31" s="108" t="s">
        <v>201</v>
      </c>
    </row>
    <row r="32" spans="1:4" s="97" customFormat="1" ht="24.75" customHeight="1">
      <c r="A32" s="106"/>
      <c r="B32" s="104"/>
      <c r="C32" s="110" t="s">
        <v>171</v>
      </c>
      <c r="D32" s="108" t="s">
        <v>202</v>
      </c>
    </row>
    <row r="33" spans="1:4" s="97" customFormat="1" ht="24.75" customHeight="1">
      <c r="A33" s="113">
        <v>2</v>
      </c>
      <c r="B33" s="114"/>
      <c r="C33" s="114"/>
      <c r="D33" s="115" t="s">
        <v>203</v>
      </c>
    </row>
    <row r="34" spans="1:4" s="97" customFormat="1" ht="24.75" customHeight="1">
      <c r="A34" s="106"/>
      <c r="B34" s="105">
        <v>1</v>
      </c>
      <c r="C34" s="105"/>
      <c r="D34" s="111" t="s">
        <v>204</v>
      </c>
    </row>
    <row r="35" spans="1:4" s="97" customFormat="1" ht="24.75" customHeight="1">
      <c r="A35" s="106"/>
      <c r="B35" s="104"/>
      <c r="C35" s="110" t="s">
        <v>169</v>
      </c>
      <c r="D35" s="108" t="s">
        <v>205</v>
      </c>
    </row>
    <row r="36" spans="1:4" s="97" customFormat="1" ht="24.75" customHeight="1">
      <c r="A36" s="106"/>
      <c r="B36" s="104"/>
      <c r="C36" s="110" t="s">
        <v>170</v>
      </c>
      <c r="D36" s="112" t="s">
        <v>206</v>
      </c>
    </row>
    <row r="37" spans="1:4" s="97" customFormat="1" ht="24.75" customHeight="1">
      <c r="A37" s="106"/>
      <c r="B37" s="104"/>
      <c r="C37" s="110" t="s">
        <v>171</v>
      </c>
      <c r="D37" s="108" t="s">
        <v>207</v>
      </c>
    </row>
    <row r="38" spans="1:4" s="97" customFormat="1" ht="24.75" customHeight="1">
      <c r="A38" s="106"/>
      <c r="B38" s="104"/>
      <c r="C38" s="110" t="s">
        <v>167</v>
      </c>
      <c r="D38" s="108" t="s">
        <v>208</v>
      </c>
    </row>
    <row r="39" spans="1:4" s="97" customFormat="1" ht="24.75" customHeight="1">
      <c r="A39" s="106"/>
      <c r="B39" s="104"/>
      <c r="C39" s="110" t="s">
        <v>184</v>
      </c>
      <c r="D39" s="112" t="s">
        <v>209</v>
      </c>
    </row>
    <row r="40" spans="1:4" s="97" customFormat="1" ht="24.75" customHeight="1">
      <c r="A40" s="106"/>
      <c r="B40" s="105">
        <v>2</v>
      </c>
      <c r="C40" s="105"/>
      <c r="D40" s="111" t="s">
        <v>210</v>
      </c>
    </row>
    <row r="41" spans="1:4" s="97" customFormat="1" ht="24.75" customHeight="1">
      <c r="A41" s="106"/>
      <c r="B41" s="104"/>
      <c r="C41" s="110" t="s">
        <v>169</v>
      </c>
      <c r="D41" s="112" t="s">
        <v>211</v>
      </c>
    </row>
    <row r="42" spans="1:4" s="97" customFormat="1" ht="24.75" customHeight="1">
      <c r="A42" s="106"/>
      <c r="B42" s="104"/>
      <c r="C42" s="110" t="s">
        <v>170</v>
      </c>
      <c r="D42" s="108" t="s">
        <v>212</v>
      </c>
    </row>
    <row r="43" spans="1:4" s="97" customFormat="1" ht="24.75" customHeight="1">
      <c r="A43" s="106"/>
      <c r="B43" s="104"/>
      <c r="C43" s="110" t="s">
        <v>171</v>
      </c>
      <c r="D43" s="108" t="s">
        <v>213</v>
      </c>
    </row>
    <row r="44" spans="1:4" s="97" customFormat="1" ht="24.75" customHeight="1">
      <c r="A44" s="106"/>
      <c r="B44" s="104"/>
      <c r="C44" s="110" t="s">
        <v>167</v>
      </c>
      <c r="D44" s="108" t="s">
        <v>214</v>
      </c>
    </row>
    <row r="45" spans="1:4" s="97" customFormat="1" ht="24.75" customHeight="1">
      <c r="A45" s="113">
        <v>3</v>
      </c>
      <c r="B45" s="114"/>
      <c r="C45" s="114"/>
      <c r="D45" s="115" t="s">
        <v>215</v>
      </c>
    </row>
    <row r="46" spans="1:4" s="97" customFormat="1" ht="24.75" customHeight="1">
      <c r="A46" s="106"/>
      <c r="B46" s="117">
        <v>1</v>
      </c>
      <c r="C46" s="117"/>
      <c r="D46" s="111" t="s">
        <v>216</v>
      </c>
    </row>
    <row r="47" spans="1:4" s="97" customFormat="1" ht="24.75" customHeight="1">
      <c r="A47" s="106"/>
      <c r="B47" s="104"/>
      <c r="C47" s="110" t="s">
        <v>169</v>
      </c>
      <c r="D47" s="108" t="s">
        <v>217</v>
      </c>
    </row>
    <row r="48" spans="1:4" s="97" customFormat="1" ht="24.75" customHeight="1">
      <c r="A48" s="106"/>
      <c r="B48" s="104"/>
      <c r="C48" s="110" t="s">
        <v>170</v>
      </c>
      <c r="D48" s="108" t="s">
        <v>218</v>
      </c>
    </row>
    <row r="49" spans="1:10" s="97" customFormat="1" ht="24.75" customHeight="1">
      <c r="A49" s="116"/>
      <c r="B49" s="117">
        <v>2</v>
      </c>
      <c r="C49" s="117"/>
      <c r="D49" s="111" t="s">
        <v>219</v>
      </c>
    </row>
    <row r="50" spans="1:10" s="97" customFormat="1" ht="24.75" customHeight="1">
      <c r="A50" s="106"/>
      <c r="B50" s="104"/>
      <c r="C50" s="110" t="s">
        <v>169</v>
      </c>
      <c r="D50" s="108" t="s">
        <v>220</v>
      </c>
    </row>
    <row r="51" spans="1:10" s="97" customFormat="1" ht="24.75" customHeight="1">
      <c r="A51" s="106"/>
      <c r="B51" s="105">
        <v>3</v>
      </c>
      <c r="C51" s="105"/>
      <c r="D51" s="111" t="s">
        <v>221</v>
      </c>
    </row>
    <row r="52" spans="1:10" s="97" customFormat="1" ht="24.75" customHeight="1">
      <c r="A52" s="106"/>
      <c r="B52" s="104"/>
      <c r="C52" s="110" t="s">
        <v>169</v>
      </c>
      <c r="D52" s="108" t="s">
        <v>222</v>
      </c>
    </row>
    <row r="53" spans="1:10" s="97" customFormat="1" ht="24.75" customHeight="1">
      <c r="A53" s="113">
        <v>4</v>
      </c>
      <c r="B53" s="114"/>
      <c r="C53" s="114"/>
      <c r="D53" s="118" t="s">
        <v>223</v>
      </c>
      <c r="J53" s="104"/>
    </row>
    <row r="54" spans="1:10" s="97" customFormat="1" ht="24.75" customHeight="1">
      <c r="A54" s="119"/>
      <c r="B54" s="120">
        <v>1</v>
      </c>
      <c r="C54" s="120"/>
      <c r="D54" s="121" t="s">
        <v>224</v>
      </c>
    </row>
    <row r="55" spans="1:10" ht="24.75" customHeight="1">
      <c r="A55" s="98"/>
      <c r="B55" s="99"/>
      <c r="C55" s="110" t="s">
        <v>169</v>
      </c>
      <c r="D55" s="112" t="s">
        <v>225</v>
      </c>
    </row>
    <row r="56" spans="1:10" s="97" customFormat="1" ht="24.75" customHeight="1">
      <c r="A56" s="113">
        <v>5</v>
      </c>
      <c r="B56" s="114"/>
      <c r="C56" s="114"/>
      <c r="D56" s="118" t="s">
        <v>226</v>
      </c>
      <c r="J56" s="104"/>
    </row>
    <row r="57" spans="1:10" s="97" customFormat="1" ht="24.75" customHeight="1">
      <c r="A57" s="122"/>
      <c r="B57" s="117">
        <v>1</v>
      </c>
      <c r="C57" s="117"/>
      <c r="D57" s="111" t="s">
        <v>228</v>
      </c>
      <c r="J57" s="104"/>
    </row>
    <row r="58" spans="1:10" ht="24.75" customHeight="1">
      <c r="A58" s="100"/>
      <c r="B58" s="107"/>
      <c r="C58" s="123" t="s">
        <v>169</v>
      </c>
      <c r="D58" s="124" t="s">
        <v>227</v>
      </c>
    </row>
    <row r="59" spans="1:10" ht="24.75" customHeight="1">
      <c r="A59" s="98"/>
      <c r="B59" s="104"/>
      <c r="C59" s="99"/>
      <c r="D59" s="99"/>
      <c r="E59" s="99"/>
      <c r="F59" s="99"/>
      <c r="G59" s="99"/>
      <c r="H59" s="99"/>
      <c r="I59" s="99"/>
    </row>
    <row r="60" spans="1:10" ht="24.75" customHeight="1">
      <c r="A60" s="98"/>
      <c r="B60" s="104"/>
      <c r="C60" s="99"/>
      <c r="D60" s="99"/>
      <c r="E60" s="99"/>
      <c r="F60" s="99"/>
      <c r="G60" s="99"/>
      <c r="H60" s="99"/>
      <c r="I60" s="99"/>
    </row>
    <row r="61" spans="1:10" ht="24.75" customHeight="1">
      <c r="A61" s="98"/>
      <c r="B61" s="99"/>
      <c r="C61" s="99"/>
      <c r="D61" s="99"/>
      <c r="E61" s="99"/>
      <c r="F61" s="99"/>
      <c r="G61" s="99"/>
      <c r="H61" s="99"/>
      <c r="I61" s="99"/>
    </row>
    <row r="62" spans="1:10" ht="24.75" customHeight="1">
      <c r="A62" s="98"/>
      <c r="B62" s="99"/>
      <c r="C62" s="99"/>
      <c r="D62" s="99"/>
      <c r="E62" s="99"/>
      <c r="F62" s="99"/>
      <c r="G62" s="99"/>
      <c r="H62" s="99"/>
      <c r="I62" s="99"/>
    </row>
    <row r="63" spans="1:10" ht="24.75" customHeight="1">
      <c r="A63" s="98"/>
      <c r="B63" s="99"/>
      <c r="C63" s="99"/>
      <c r="D63" s="99"/>
      <c r="E63" s="99"/>
      <c r="F63" s="99"/>
      <c r="G63" s="99"/>
      <c r="H63" s="99"/>
      <c r="I63" s="99"/>
    </row>
    <row r="64" spans="1:10" ht="24.75" customHeight="1">
      <c r="A64" s="98"/>
      <c r="B64" s="99"/>
      <c r="C64" s="99"/>
      <c r="D64" s="99"/>
      <c r="E64" s="99"/>
      <c r="F64" s="99"/>
      <c r="G64" s="99"/>
      <c r="H64" s="99"/>
      <c r="I64" s="99"/>
    </row>
    <row r="65" spans="1:9">
      <c r="A65" s="99"/>
      <c r="B65" s="99"/>
      <c r="D65" s="99"/>
      <c r="E65" s="99"/>
      <c r="F65" s="99"/>
      <c r="G65" s="99"/>
      <c r="H65" s="99"/>
      <c r="I65" s="99"/>
    </row>
    <row r="66" spans="1:9">
      <c r="E66" s="99"/>
      <c r="F66" s="99"/>
      <c r="G66" s="99"/>
      <c r="H66" s="99"/>
      <c r="I66" s="99"/>
    </row>
    <row r="67" spans="1:9">
      <c r="E67" s="99"/>
      <c r="F67" s="99"/>
      <c r="G67" s="99"/>
      <c r="H67" s="99"/>
      <c r="I67" s="99"/>
    </row>
  </sheetData>
  <mergeCells count="5">
    <mergeCell ref="B56:C56"/>
    <mergeCell ref="B2:C2"/>
    <mergeCell ref="B33:C33"/>
    <mergeCell ref="B45:C45"/>
    <mergeCell ref="B53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BKU</vt:lpstr>
      <vt:lpstr>SP2D.</vt:lpstr>
      <vt:lpstr>BKU!Print_Area</vt:lpstr>
      <vt:lpstr>BKU!Print_Titles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DINAS PERPUSTAKAAN DAN KEARSIPAN LUWU TIMUR</cp:lastModifiedBy>
  <cp:lastPrinted>2023-05-19T08:05:02Z</cp:lastPrinted>
  <dcterms:created xsi:type="dcterms:W3CDTF">2023-04-06T23:24:57Z</dcterms:created>
  <dcterms:modified xsi:type="dcterms:W3CDTF">2024-06-11T03:40:53Z</dcterms:modified>
</cp:coreProperties>
</file>