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KASUBAG PERENCANAAN\SUB BAGIAN PERENCANAAN DAN KEPEGAWAIAN\EVALUASI TW KANTOR CAMAT TOMONI\EVALUASI TW TAHUN 2025\TW I\"/>
    </mc:Choice>
  </mc:AlternateContent>
  <bookViews>
    <workbookView xWindow="240" yWindow="30" windowWidth="20060" windowHeight="7680" activeTab="1"/>
  </bookViews>
  <sheets>
    <sheet name="RKT 2022" sheetId="13" r:id="rId1"/>
    <sheet name="RKT BARU 2025" sheetId="14" r:id="rId2"/>
    <sheet name="RKT BARU 2025 PERGESERAN II" sheetId="15" r:id="rId3"/>
  </sheets>
  <definedNames>
    <definedName name="_xlnm.Print_Area" localSheetId="0">'RKT 2022'!$A$1:$M$79</definedName>
    <definedName name="_xlnm.Print_Area" localSheetId="1">'RKT BARU 2025'!$A$1:$O$155</definedName>
    <definedName name="_xlnm.Print_Area" localSheetId="2">'RKT BARU 2025 PERGESERAN II'!$A$1:$O$155</definedName>
    <definedName name="_xlnm.Print_Titles" localSheetId="1">'RKT BARU 2025'!$4:$4</definedName>
    <definedName name="_xlnm.Print_Titles" localSheetId="2">'RKT BARU 2025 PERGESERAN II'!$4:$4</definedName>
  </definedNames>
  <calcPr calcId="152511"/>
</workbook>
</file>

<file path=xl/calcChain.xml><?xml version="1.0" encoding="utf-8"?>
<calcChain xmlns="http://schemas.openxmlformats.org/spreadsheetml/2006/main">
  <c r="M142" i="15" l="1"/>
  <c r="M138" i="15"/>
  <c r="M134" i="15"/>
  <c r="M130" i="15"/>
  <c r="H130" i="15"/>
  <c r="M126" i="15"/>
  <c r="H114" i="15" s="1"/>
  <c r="M122" i="15"/>
  <c r="M118" i="15"/>
  <c r="M114" i="15"/>
  <c r="M110" i="15"/>
  <c r="H110" i="15"/>
  <c r="M106" i="15"/>
  <c r="M102" i="15"/>
  <c r="H86" i="15" s="1"/>
  <c r="M98" i="15"/>
  <c r="M94" i="15"/>
  <c r="M90" i="15"/>
  <c r="M86" i="15"/>
  <c r="M82" i="15"/>
  <c r="M78" i="15"/>
  <c r="H78" i="15"/>
  <c r="M74" i="15"/>
  <c r="H74" i="15"/>
  <c r="M70" i="15"/>
  <c r="M66" i="15"/>
  <c r="H66" i="15"/>
  <c r="M62" i="15"/>
  <c r="M58" i="15"/>
  <c r="M54" i="15"/>
  <c r="H50" i="15" s="1"/>
  <c r="M50" i="15"/>
  <c r="M46" i="15"/>
  <c r="M42" i="15"/>
  <c r="H42" i="15"/>
  <c r="M38" i="15"/>
  <c r="H38" i="15"/>
  <c r="M34" i="15"/>
  <c r="H26" i="15" s="1"/>
  <c r="Q30" i="15" s="1"/>
  <c r="M30" i="15"/>
  <c r="M26" i="15"/>
  <c r="M22" i="15"/>
  <c r="M18" i="15"/>
  <c r="M14" i="15"/>
  <c r="M10" i="15"/>
  <c r="H10" i="15" s="1"/>
  <c r="E150" i="15" s="1"/>
  <c r="M6" i="15"/>
  <c r="H6" i="15"/>
  <c r="E149" i="15" l="1"/>
  <c r="H146" i="15"/>
  <c r="M62" i="14" l="1"/>
  <c r="M130" i="14" l="1"/>
  <c r="M134" i="14"/>
  <c r="M138" i="14"/>
  <c r="H130" i="14" s="1"/>
  <c r="M142" i="14"/>
  <c r="M114" i="14"/>
  <c r="M118" i="14"/>
  <c r="M122" i="14"/>
  <c r="M126" i="14"/>
  <c r="M110" i="14"/>
  <c r="H110" i="14" s="1"/>
  <c r="M86" i="14"/>
  <c r="M90" i="14"/>
  <c r="M94" i="14"/>
  <c r="M98" i="14"/>
  <c r="M102" i="14"/>
  <c r="M106" i="14"/>
  <c r="M78" i="14"/>
  <c r="M82" i="14"/>
  <c r="M74" i="14"/>
  <c r="H74" i="14" s="1"/>
  <c r="M66" i="14"/>
  <c r="M70" i="14"/>
  <c r="M50" i="14"/>
  <c r="M54" i="14"/>
  <c r="M58" i="14"/>
  <c r="M42" i="14"/>
  <c r="M46" i="14"/>
  <c r="M38" i="14"/>
  <c r="H38" i="14" s="1"/>
  <c r="M26" i="14"/>
  <c r="M30" i="14"/>
  <c r="M34" i="14"/>
  <c r="M22" i="14"/>
  <c r="M18" i="14"/>
  <c r="M14" i="14"/>
  <c r="M10" i="14"/>
  <c r="M6" i="14"/>
  <c r="H6" i="14" s="1"/>
  <c r="H114" i="14" l="1"/>
  <c r="H86" i="14"/>
  <c r="H50" i="14"/>
  <c r="H26" i="14"/>
  <c r="Q30" i="14" s="1"/>
  <c r="H42" i="14"/>
  <c r="H66" i="14"/>
  <c r="H10" i="14"/>
  <c r="E150" i="14" s="1"/>
  <c r="H78" i="14"/>
  <c r="L65" i="13"/>
  <c r="E149" i="14" l="1"/>
  <c r="H146" i="14"/>
  <c r="L52" i="13"/>
  <c r="H64" i="13" l="1"/>
  <c r="L49" i="13"/>
  <c r="L46" i="13"/>
  <c r="H45" i="13" s="1"/>
  <c r="L40" i="13"/>
  <c r="L35" i="13"/>
  <c r="L32" i="13"/>
  <c r="L24" i="13"/>
  <c r="L21" i="13"/>
  <c r="L14" i="13"/>
  <c r="L9" i="13"/>
  <c r="L56" i="13"/>
  <c r="L59" i="13"/>
  <c r="H55" i="13" l="1"/>
  <c r="L62" i="13"/>
  <c r="H61" i="13" s="1"/>
  <c r="H48" i="13"/>
  <c r="L19" i="13"/>
  <c r="L17" i="13"/>
  <c r="H8" i="13" s="1"/>
  <c r="H7" i="13" l="1"/>
</calcChain>
</file>

<file path=xl/comments1.xml><?xml version="1.0" encoding="utf-8"?>
<comments xmlns="http://schemas.openxmlformats.org/spreadsheetml/2006/main">
  <authors>
    <author>ASUS</author>
  </authors>
  <commentList>
    <comment ref="D36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<sst xmlns="http://schemas.openxmlformats.org/spreadsheetml/2006/main" count="810" uniqueCount="257">
  <si>
    <t>No</t>
  </si>
  <si>
    <t>SASARAN</t>
  </si>
  <si>
    <t>TARGET</t>
  </si>
  <si>
    <t>PROGRAM</t>
  </si>
  <si>
    <t>INDIKATOR PROGRAM</t>
  </si>
  <si>
    <t>ANGGARAN</t>
  </si>
  <si>
    <t xml:space="preserve">INDIKATOR KEGIATAN </t>
  </si>
  <si>
    <t xml:space="preserve">TARGET </t>
  </si>
  <si>
    <t>ANGGARAN (Rp)</t>
  </si>
  <si>
    <t>Jumlah administrasi perizinan yang dikeluarkan</t>
  </si>
  <si>
    <t>Jumlah bahan bacaan dan peraturan perundang-undangan yang disediakan</t>
  </si>
  <si>
    <t>RENCANA KINERJA TAHUNAN ( RKT)</t>
  </si>
  <si>
    <t>Persentase capaian kinerja peningkatan pelayanan kecamatan mendukung pemerintahan</t>
  </si>
  <si>
    <t>3 Unit</t>
  </si>
  <si>
    <t>Camat,</t>
  </si>
  <si>
    <t>PROGRAM PENUNJANG URUSAN PEMERINTAH DAERAH KAB/KOTA</t>
  </si>
  <si>
    <t>Persentase rata-rata kinerja pelayanan administrasi perkantoran terpenuhi (%)</t>
  </si>
  <si>
    <t>Perencanaan, Penganggaran, dan Evaluasi Kinerja Perangkat Daerah</t>
  </si>
  <si>
    <t>Jumlah dokumen perencanaan yang disusun</t>
  </si>
  <si>
    <t>2 Dokumen</t>
  </si>
  <si>
    <t>Jumlah Laporan Kinerja yang disusun</t>
  </si>
  <si>
    <t>Administrasi Barang Milik Daerah pada Perangkat Daerah</t>
  </si>
  <si>
    <t>Administrasi Pendapatan Daerah  Kewenangan Perangkat Daerah</t>
  </si>
  <si>
    <t>Administrasi Kepegawaian Perangkat Daerah</t>
  </si>
  <si>
    <t>Jumlah pegawai yang mengikuti bimbingan tehnis implementasi peraturan perundang-undangan</t>
  </si>
  <si>
    <t>5 orang</t>
  </si>
  <si>
    <t>Administrasi Umum Perangkat Daerah</t>
  </si>
  <si>
    <t>Jumlah Komponen instalasi listrk/penerangann bangunan kantor yang disediakan</t>
  </si>
  <si>
    <t>Jumlah peralatan rumah tangga yang diadakan</t>
  </si>
  <si>
    <t>Jumlah bahan logistik yang disediakan</t>
  </si>
  <si>
    <t>Jumlah barang cetakan dan penggandaan yang disediakan</t>
  </si>
  <si>
    <t>Jumlah tamu yang difasilitasi kunjungannya</t>
  </si>
  <si>
    <t>Jumlah rapat koordinasi dan konsultasi SKPD yang diselenggarakan</t>
  </si>
  <si>
    <t>Pengadaan Barang Milik Daerah Penunjang Urusan Pemerintah Daerah</t>
  </si>
  <si>
    <t>Jumlah peralatan/mesin lainnya yang diadakan</t>
  </si>
  <si>
    <t>Penyediaan Jasa Penunjang Urusan Pemerintah Daerah</t>
  </si>
  <si>
    <t>Jumlah surat masuk dan keluar yang diadministrasikan</t>
  </si>
  <si>
    <t>Jumlah rekening telepon/internet, listrik dan air yang terbayarkan</t>
  </si>
  <si>
    <t>Jumlah peralatan dan perlengkapan kantor yang di sewa</t>
  </si>
  <si>
    <t>Jumlah tenaga jasa pelayanan yang terbayarkan</t>
  </si>
  <si>
    <t>Pemeliharaan Barang Milik Daerah Penunjang Urusan Pemerintah Daerah</t>
  </si>
  <si>
    <t>44 Unit</t>
  </si>
  <si>
    <t>Jumlah gedung kantor dan bangunan lainnya yang dipelihara/rehabilitasi</t>
  </si>
  <si>
    <t>PROGRAM PENYELENGGARAAN DAN PELAYANAN PUBLIK</t>
  </si>
  <si>
    <t>Pelaksanaan Urusan Pemerintahan yang Dilimpahkan kepada Camat</t>
  </si>
  <si>
    <t>Persentase capaian kinerja peningkatan pelayanan kecamatan mendukung pemberdayaan masyarakay desa dan kelurahan</t>
  </si>
  <si>
    <t xml:space="preserve">Koordinasi Kegiatan Pemberdayaan Desa </t>
  </si>
  <si>
    <t>Kegiatan Pemberdayaan Kelurahan</t>
  </si>
  <si>
    <t>Jumlah sarana dan prasarana yang dilaksanakan</t>
  </si>
  <si>
    <t>PROGRAM PENYELENGGARAAN URUSAN PEMERINTAHAN UMUM</t>
  </si>
  <si>
    <t>Penyelenggaraan Urusan Pemerintahan  Umum sesuai Penugasan Kepala Daerah</t>
  </si>
  <si>
    <t>Persentase rekomendasi yang ditindak lanjuti</t>
  </si>
  <si>
    <t>PROGRAM PEMBINAAN DAN PENGAWASAN PEMERINTAHAN DESA</t>
  </si>
  <si>
    <t>Persentase capaian kinerja peningkatan pelayanan kecamatan mendukung ketertiban dan ketentraman</t>
  </si>
  <si>
    <t>- Fasilitasi Penyelenggaraan Ketentraman dan Ketertiban Umum</t>
  </si>
  <si>
    <t>Persentase kasus pengaduan yang ditindaklanjuti</t>
  </si>
  <si>
    <t>- Koordinasi Pendampingan Desa di Wilayahnya</t>
  </si>
  <si>
    <t>PROGRAM PEMBERDAYAAN MASYARAKAT DESA DAN KELURAHAN</t>
  </si>
  <si>
    <t>NIP. 19750901 200312 2 006</t>
  </si>
  <si>
    <t>Total Belanja</t>
  </si>
  <si>
    <t>Administrasi Keuangan Perangkat Daerah</t>
  </si>
  <si>
    <t>Penyediaan Gaji dan Tunjangan ASN</t>
  </si>
  <si>
    <t>Pendataan dan Pengolahan Administrasi Kepegawaian</t>
  </si>
  <si>
    <t>Jumlah Laporan Data Administrasi Kepegawaian yang dimutakhirkan</t>
  </si>
  <si>
    <t>12 Laporan</t>
  </si>
  <si>
    <t>15 Unit</t>
  </si>
  <si>
    <t>Koordinasi dan Penyusunan Laporan Keuangan Bulanan/Triwulanan/ Semesteran SKPD</t>
  </si>
  <si>
    <t>Jumlah ASN yang Gaji dan Tunjangannya Dibayarkan</t>
  </si>
  <si>
    <t>12 Dokumen</t>
  </si>
  <si>
    <t>Jumlah Dokumen Laporan Penatausahaan Barang Milik Daerah pada SKPD yang disusun</t>
  </si>
  <si>
    <t>Jumlah Dokumen Laporan Pengelolaan Retribusi Daerah yang disusun</t>
  </si>
  <si>
    <t>Pengadaan Kendaraan Perorangan Dinas atau Kendaraan Jabatan</t>
  </si>
  <si>
    <t>Jumlah Kendaraan Dinas yang diadakan</t>
  </si>
  <si>
    <t>1 Unit</t>
  </si>
  <si>
    <t>24 Orang</t>
  </si>
  <si>
    <t>12 Unit</t>
  </si>
  <si>
    <t>Penyediaan Jasa Pemeliharaan, Biaya Pemeliharaan, Pajak dan Perizinan Kendaraan Dinas Operasional atau Lapangan</t>
  </si>
  <si>
    <t>Jumlah Kendaraan Perorangan Dinas atau Jabatan yang dipelihara</t>
  </si>
  <si>
    <t>Pemeliharaan Mebel</t>
  </si>
  <si>
    <t>Jumlah Mebel yang dipelihara</t>
  </si>
  <si>
    <t>Pemeliharaan Peralatan dan Mesin Lainnya</t>
  </si>
  <si>
    <t>Jumlah Peralatan dan Mesin yang dipelihara</t>
  </si>
  <si>
    <t>4 Unit</t>
  </si>
  <si>
    <t>13 Desa/Kelurahan</t>
  </si>
  <si>
    <t>PROGRAM KOORDINASI KETENTRAMAN DAN KETERTIBAN UMUM</t>
  </si>
  <si>
    <t>Koordinasi Upaya Penyelenggaraan Ketentraman dan Ketertiban Umum</t>
  </si>
  <si>
    <t>Sinergitas dengan Kepolisian Negara Republik Indonesia, Tentara Nasional Indonesia dan Instansi vertikal di Wilayahnya</t>
  </si>
  <si>
    <t>Harmonisasi Hubungan Dengan Tokoh Agama dan Tokoh Masyarakat</t>
  </si>
  <si>
    <t>Jumlah Rapat dalam upaya himbauan atau pencegahan pelanggaran ketentraman dan ketertiban yang dilaksanakan</t>
  </si>
  <si>
    <t>12 Kali</t>
  </si>
  <si>
    <t>Koordinasi Penerapan dan Penegakan Peraturan Daerah dan Peraturan Kepala Daerah</t>
  </si>
  <si>
    <t>Koordinasi/Sinergi Dengan perangkat Daerah yang Tugas dan Fungsinya di Bidang Penegakan Peraturan Perundang-undangan dan/atau Kepolisian Negara Republik Indonesia</t>
  </si>
  <si>
    <t>Jumlah Koordinasi/Sinergitas dengan Polri dan/atau Perangkat Daerah Bidang Penegakan Peraturan Perundang-undangan yang dilaksanakan</t>
  </si>
  <si>
    <t>36 Dokumen</t>
  </si>
  <si>
    <t>Koordinasi Pelaksanaan Pembangunan Kawasan Pedesaan di Wilayah Kecamatan</t>
  </si>
  <si>
    <t>Jumlah Dokumen RKA/SKPD yang disusun tepat waktu</t>
  </si>
  <si>
    <t>Koordinasi dan Penyusunan Dokumen Perubahan DPA-SKPD</t>
  </si>
  <si>
    <t>Jumlah Dokumen DPA-SKPD yang disusun tepat waktu</t>
  </si>
  <si>
    <t>Jumlah PKK Desa yang dibayarkan</t>
  </si>
  <si>
    <t>Jumlah Peraturan Desa dan Peraturan Kepala Desa yang difasilitasi Penyusunannya</t>
  </si>
  <si>
    <t>Jumlah Desa yang Tertib Administrasinya</t>
  </si>
  <si>
    <t>Jumlah Dokumen Laporan Keuangan bulanan/triwulanan/ semesteran yang disusun tepat waktu</t>
  </si>
  <si>
    <t>Jumlah Kawasan Perdesaan yang terpantau perencanaan dan pelaksanaan programnya</t>
  </si>
  <si>
    <t>Penatausahaan Barang Milik Daerah pada SKPD</t>
  </si>
  <si>
    <t>Pelaporan Pengelolaan Retribusi Daerah</t>
  </si>
  <si>
    <t>Bimbingan Teknis Implementasi Peraturan Perundang-Undangan</t>
  </si>
  <si>
    <t>Penyediaan Komponen Instalasi Listrik/Penerangan Bangunan Kantor</t>
  </si>
  <si>
    <t>Penyediaan Peralatan Rumah Tangga</t>
  </si>
  <si>
    <t xml:space="preserve"> Penyediaan Bahan Logistik Kantor </t>
  </si>
  <si>
    <t>Penyediaan Barang Cetakan dan Penggandaan</t>
  </si>
  <si>
    <t>Penyediaan Bahan Bacaan dan Peraturan Perundang-Undangan</t>
  </si>
  <si>
    <t>Fasilitas Kunjungan Tamu</t>
  </si>
  <si>
    <t xml:space="preserve"> Penyelenggaran Rapat Koordinasi dan Konsultasi SKPD</t>
  </si>
  <si>
    <t>Pengadaan Peralatan dan Mesin Lainnya</t>
  </si>
  <si>
    <t>Penyediaan Jasa Surat Menyurat</t>
  </si>
  <si>
    <t xml:space="preserve"> Penyediaan  Jasa Komunikasi, Sumber Daya Air dan Listrik</t>
  </si>
  <si>
    <t>Penyediaan Jasa Peralatan dan Perlengkapan Kantor</t>
  </si>
  <si>
    <t>Penyediaan Jasa Pelayanan Umum Kantor</t>
  </si>
  <si>
    <t>Pemeliharaan/Rehabilitasi Gedung Kantor dan Bangunan Lainnya</t>
  </si>
  <si>
    <t>Pembangunan Sarana dan Pra sarana</t>
  </si>
  <si>
    <t>CATUR DYAN SINTAWATI, SE.</t>
  </si>
  <si>
    <t>Pemberdayaan Masyarakat Kelurahan</t>
  </si>
  <si>
    <t>Jumlah Kegiatan Pemberdayaan yang memberdayakan masyarakat</t>
  </si>
  <si>
    <t>KANTOR KECAMATAN TOMONI TAHUN 2024</t>
  </si>
  <si>
    <t>Menigkatnya Kemampuan Pelayanan Publik Penyelenggaraan Urusan pemerintahan Kecamatan Tomoni</t>
  </si>
  <si>
    <t>INDIKATOR SASARAN</t>
  </si>
  <si>
    <t>Indeks Kepuasan Masyarakat (IKM)</t>
  </si>
  <si>
    <t>1 Dokumen</t>
  </si>
  <si>
    <t>3 Paket</t>
  </si>
  <si>
    <t>7 Paket</t>
  </si>
  <si>
    <t>72 Exemplar</t>
  </si>
  <si>
    <t>2 Laporan</t>
  </si>
  <si>
    <t>520 Laporan</t>
  </si>
  <si>
    <t>0 Unit</t>
  </si>
  <si>
    <t>1500 Laporan</t>
  </si>
  <si>
    <t>8 Laporan</t>
  </si>
  <si>
    <t>24 Dokumen</t>
  </si>
  <si>
    <t>5 Lembaga Masyarakat</t>
  </si>
  <si>
    <t>Jumlah lembaga masyarakat dan ikut serta dalam Musrenbang</t>
  </si>
  <si>
    <t>2 Kegiatan</t>
  </si>
  <si>
    <t>Jumlah Upaya Penyelesaian Kasus Penyelenggaraan kasus Pelanggaran keamanan dan ketertiban serta persoalan sosial yang difasilitasi</t>
  </si>
  <si>
    <t>Tomoni,      Januari 2024</t>
  </si>
  <si>
    <t>Meningkatnya Kualitas dan Pencapaian Kinerja Penyelenggaraan Urusan Perangkat Daerah</t>
  </si>
  <si>
    <t>Nilai SAKIP Hasil Evaluasi Internal Inspektorat</t>
  </si>
  <si>
    <t>PENANGGUNG JAWAB</t>
  </si>
  <si>
    <t>KEGIATAN / SUB KEGIATAN</t>
  </si>
  <si>
    <t>Persentase Capaian Kinerja Peningkatan Penyelenggaraan Pemerintahan dan Pelayanan Publik</t>
  </si>
  <si>
    <t>Persentase Urusan Pemerintahan yang dilimpahkan kepada camat yang dilaksanakan</t>
  </si>
  <si>
    <t>Persentase Kegaiatan Kordinasi yang dilaskanakan</t>
  </si>
  <si>
    <t>Persentase Kordinasi Kegiatan Pemberdayaan yang dilaksanakan</t>
  </si>
  <si>
    <t>Persentase Kordinasi Upaya Penyelenggaraan Ketentraman dan Ketertiban Umum yang dilaksakanan</t>
  </si>
  <si>
    <t>Persentase Kordinasi Penerapan Perda dan Perkada yang dilaksanakan</t>
  </si>
  <si>
    <t>Persentase Penyelenggaraan Urusan Pemerintahan Umum Kecamatan yang dilaksanakan</t>
  </si>
  <si>
    <t>Fasilitasi, Rekomendasi dan Koordinasi Pembinaan dan Pengawasan Pemerintah Desa</t>
  </si>
  <si>
    <t>Persentase Penyusunan Dokumen Perencanaan, Penganggaran dan Evaluasi tepat waktu</t>
  </si>
  <si>
    <t>Kasubag Perencanaan dan Kepegawaian</t>
  </si>
  <si>
    <t>Camat</t>
  </si>
  <si>
    <t>Sekretaris    Camat</t>
  </si>
  <si>
    <t>Persentase Administrasi Keuangan yang Terselenggara dengan Baik</t>
  </si>
  <si>
    <t>Kasubag Umum dan Keuangan</t>
  </si>
  <si>
    <t>Persentase BMD yang diadmiistrasikan sesuai standar</t>
  </si>
  <si>
    <t>Persentase Realisasi Pendapatan Kewenangan Perangkat Daerah</t>
  </si>
  <si>
    <t>Kasi Pelayanan Umum</t>
  </si>
  <si>
    <t>Persentase rata-rata capaian kinerja administrasi kepegawaian perangkat daerah</t>
  </si>
  <si>
    <t>Persentase Capaian Kinerja Administrasi Umum Perangkat Daerah</t>
  </si>
  <si>
    <t>Persentase BMD Penunjang yang terpenuhi</t>
  </si>
  <si>
    <t>Persentase Capaian Kinerja Jasa Penunjang Urusan Pemerintah Daerah</t>
  </si>
  <si>
    <t>Persentase BMD Penunjang Urusan Pemerintah Daerah yang terpelihara dengan baik</t>
  </si>
  <si>
    <t>Kasi PMD</t>
  </si>
  <si>
    <t>Lurah</t>
  </si>
  <si>
    <t>Kasi Trantib</t>
  </si>
  <si>
    <t>Kasi Pemerintahan Umum</t>
  </si>
  <si>
    <t>Kasi Pemerintahan Umum dan Kasi PMD</t>
  </si>
  <si>
    <t>Sasaran Renstra</t>
  </si>
  <si>
    <t>Indikator Sasaran Renstra</t>
  </si>
  <si>
    <t>Target Kinerja</t>
  </si>
  <si>
    <t>Program</t>
  </si>
  <si>
    <t>Kegiatan</t>
  </si>
  <si>
    <t>Indikator Kinerja Kegiatan</t>
  </si>
  <si>
    <t>Sub Kegiatan</t>
  </si>
  <si>
    <t>Indikator Kinerja Sub Kegiatan</t>
  </si>
  <si>
    <t>Indikator Kinerja Program</t>
  </si>
  <si>
    <t>Anggaran Triwulanan (Rp)</t>
  </si>
  <si>
    <t>Anggaran (Rp)</t>
  </si>
  <si>
    <t>RENCANA KERJA TAHUNAN (RKT)</t>
  </si>
  <si>
    <t>KANTOR KECAMATAN TOMONI TAHUN 2025</t>
  </si>
  <si>
    <t>Meningkatnya Kemampuan Pelayanan Publik Penyelenggaraan Urusan Pemerintahan Kecamatan Tomoni</t>
  </si>
  <si>
    <t>Indeks Kepuasan Masyarakat (IKM) (Nilai)</t>
  </si>
  <si>
    <t>Program Penyelenggaraan Pemerintahan dan Pelayanan Publik</t>
  </si>
  <si>
    <t xml:space="preserve">Pelaksanaan Urusan Pemerintahan yang Terkait Dengan Kewenangan Lain yang Dilimpahkan </t>
  </si>
  <si>
    <t>Jumlah Laporan Pelaksanaan Kewenangan lain yang dilimpahkan</t>
  </si>
  <si>
    <t>Tw II</t>
  </si>
  <si>
    <t>Tw III</t>
  </si>
  <si>
    <t>Tw I</t>
  </si>
  <si>
    <t>Tw IV</t>
  </si>
  <si>
    <t>Program Pemberdayaan Masyarakat Desa dan Kelurahan</t>
  </si>
  <si>
    <t>Koordinasi Kegiatan Pemberdayaan Desa</t>
  </si>
  <si>
    <t>Koordinasi Kegiatan Pemberdayaan Kelurahan</t>
  </si>
  <si>
    <t>Peningkatan Partisipasi Masyarakat Dalam Forum Musyawarah Perencanaan Pembangunan di Desa</t>
  </si>
  <si>
    <t>Peningkatan Efektifitas Kegiatan Pemberdayaan Masyarakat di Wilayah Kecamatan</t>
  </si>
  <si>
    <t>Jumlah Lembaga Kemasyarakatan yang Berpartisipasi dalam Forum Musyawarah Perencanaan Pembangunan di Desa</t>
  </si>
  <si>
    <t>Jumlah Laporan Peningkatan Efektivitas Kegiatan Pemberdayaan Masyarakat di Wilayah Kecamatan</t>
  </si>
  <si>
    <t>Pembangunan Sarana dan Prasarana Kelurahan</t>
  </si>
  <si>
    <t>Jumlah Sarana dan Prasarana Kelurahan yang Terbangun</t>
  </si>
  <si>
    <t>Jumlah Pokmas dan Ormas yang Melaksanakan Pemberdayaan Masyarakat di Kelurahan</t>
  </si>
  <si>
    <t>Program Koordinasi Ketentraman dan Ketertiban Umum</t>
  </si>
  <si>
    <t>Jumlah Laporan Pelaksanaan Harmonisasi Hubungan dengan Tokoh Agama dan Tokoh Masyarakat</t>
  </si>
  <si>
    <t>Program Penyelenggaraan Urusan Pemerintahan Umum</t>
  </si>
  <si>
    <t>Pelaksanaan Tugas Forum Koordinasi Pimpinan di Kecamatan</t>
  </si>
  <si>
    <t>Jumlah Dokumen Tugas Forum Koordinasi Pimpinan di Kecamatan</t>
  </si>
  <si>
    <t>Program Pembinaan dan Pengawasan Pemerintah Desa</t>
  </si>
  <si>
    <t>Persentase Fasilitasi, Rekomendasi dan Koordinasi Pembinaan dan Pengawasan Pemerintah Desa</t>
  </si>
  <si>
    <t>Persentase Pemerintahan Desa yang berjalan sesuai standar dan peraturan yang berlaku</t>
  </si>
  <si>
    <t>Fasilitasi Penyusunan Peraturan Desa dan Peraturan Kepala Desa</t>
  </si>
  <si>
    <t>Jumlah Dokumen yang Difasilitasi dalam rangka Penyusunan Peraturan Desa dan Peraturan Kepala Desa</t>
  </si>
  <si>
    <t>Jumlah Laporan Hasil Koordinasi Pelaksanaan Pembangunan Kawasan Perdesaan di Wilayah Kecamatan</t>
  </si>
  <si>
    <t>Program Penunjang Urusan Pemerintah Daerah Kab/Kota</t>
  </si>
  <si>
    <t xml:space="preserve">Persentase rata-rata kinerja pelayanan administrasi perkantoran terpenuhi </t>
  </si>
  <si>
    <t>Penyusunan Dokumen Perencanaan  Perangkat Daerah</t>
  </si>
  <si>
    <t>Koordinasi dan Penyusunan Dokumen RKA-SKPD</t>
  </si>
  <si>
    <t>Evaluasi Kinerja Perangkat Daerah</t>
  </si>
  <si>
    <t>Jumlah dokumen perencanaan perangkat daerah</t>
  </si>
  <si>
    <t>Jumlah Dokumen RKA-SKPD dan Laporan Hasil Koordinasi Penyusunan Dokumen RKA-SKPD</t>
  </si>
  <si>
    <t>Jumlah Dokumen DPA-SKPD dan Laporan Hasil Koordinasi Penyusunan Dokumen DPA-SKPD</t>
  </si>
  <si>
    <t>Jumlah Laporan Evaluasi Kinerja Perangkat Daerah</t>
  </si>
  <si>
    <t>Jumlah Orang yang Menerima Gaji dan Tunjangan ASN</t>
  </si>
  <si>
    <t>Jumlah Laporan Keuangan Bulanan/ Triwulanan/ Semesteran SKPD dan Laporan Koordinasi Penyusunan Laporan KeuanganBulanan/Triwulanan/Semesteran SKPD</t>
  </si>
  <si>
    <t>Penyusunan Perencanaan Kebutuhan Barang Milik Daerah SKPD</t>
  </si>
  <si>
    <t>Jumlah Rencana Kebutuhan Barang Milik Daerah SKPD</t>
  </si>
  <si>
    <t>Jumlah Dokumen Pendataan dan Pengolahan Administrasi Kepegawaian</t>
  </si>
  <si>
    <t>Jumlah Orang yang Mengikuti Bimbingan Teknis Implementasi Peraturan Perundang-Undangan</t>
  </si>
  <si>
    <t>Penyelenggaran Rapat Koordinasi dan Konsultasi SKPD</t>
  </si>
  <si>
    <t>Jumlah Paket Komponen Instalasi Listrik/Penerangan Bangunan Kantor yang Disediakan</t>
  </si>
  <si>
    <t>Jumlah Paket Bahan Logistik Kantor yang Disediakan</t>
  </si>
  <si>
    <t>Jumlah Paket Barang Cetakan dan Penggandaan yang Disediakan</t>
  </si>
  <si>
    <t>Jumlah Dokumen Bahan Bacaan dan Peraturan Perundang-Undangan yang Disediakan</t>
  </si>
  <si>
    <t>Jumlah Laporan Fasilitasi Kunjungan Tamu</t>
  </si>
  <si>
    <t>Jumlah Laporan Penyelenggaraan Rapat Koordinasi dan Konsultasi SKPD</t>
  </si>
  <si>
    <t>Jumlah Unit Peralatan dan Mesin Lainnya yang Disediakan</t>
  </si>
  <si>
    <t>Penyediaan  Jasa Komunikasi, Sumber Daya Air dan Listrik</t>
  </si>
  <si>
    <t>Jumlah Laporan Penyediaan Jasa Surat Menyurat</t>
  </si>
  <si>
    <t>Jumlah Laporan Penyediaan Jasa Komunikasi, Sumber Daya Air dan Listrik yang Disediakan</t>
  </si>
  <si>
    <t>Jumlah Laporan Penyediaan Jasa Peralatan dan Perlengkapan Kantor yang Disediakan</t>
  </si>
  <si>
    <t>Jumlah Laporan Penyediaan Jasa Pelayanan Umum Kantor yang Disediakan</t>
  </si>
  <si>
    <t>Penyediaan Jasa Pemeliharaan, Biaya Pemeliharaan, dan Pajak Kendaraan Perorangan Dinas atau Kendaraan Dinas Jabatan</t>
  </si>
  <si>
    <t>Jumlah Kendaraan Perorangan Dinas atau Kendaraan Dinas Jabatan yang Dipelihara dan dibayarkan Pajaknya</t>
  </si>
  <si>
    <t>Jumlah Mebel yang Dipelihara</t>
  </si>
  <si>
    <t>Jumlah Peralatan dan Mesin Lainnya yang Dipelihara</t>
  </si>
  <si>
    <t>Jumlah Gedung Kantor dan Bangunan Lainnya yang Dipelihara/Direhabilitasi</t>
  </si>
  <si>
    <t>Jumlah Laporan Hasil Sinergitas dengan Kepolisian Negara Republik Indonesia, Tentara Nasional Indonesia dan Instansi Vertikal di Wilayah Kecamatan</t>
  </si>
  <si>
    <t>Tomoni,         Januari 2025</t>
  </si>
  <si>
    <t>CATUR DYAN SINTAWATI, SE.,MM</t>
  </si>
  <si>
    <t>NIP. 197509012003122006</t>
  </si>
  <si>
    <t>Jumlah Laporan Koordinasi/Sinergi dengan Perangkat Daerah yang Tugas dan Fungsinya di Bidang Penegakan Peraturan Perundang-Undangandan/atau Kepolisian Negara Republik Indonesia</t>
  </si>
  <si>
    <t>Koordinasi dan Penyusunan Dokumen DPA-SKPD</t>
  </si>
  <si>
    <t>penunjang</t>
  </si>
  <si>
    <t>PMD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</si>
</sst>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&quot;Rp&quot;#,##0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  <font>
      <b/>
      <sz val="12"/>
      <color rgb="FF000000"/>
      <name val="Bookman Old Style"/>
      <family val="1"/>
    </font>
    <font>
      <sz val="12"/>
      <color rgb="FF000000"/>
      <name val="Bookman Old Style"/>
      <family val="1"/>
    </font>
    <font>
      <sz val="11"/>
      <color theme="1"/>
      <name val="Bookman Old Style"/>
      <family val="1"/>
    </font>
    <font>
      <b/>
      <sz val="16"/>
      <color theme="1"/>
      <name val="Bookman Old Style"/>
      <family val="1"/>
    </font>
    <font>
      <sz val="14"/>
      <color rgb="FF000000"/>
      <name val="Bookman Old Style"/>
      <family val="1"/>
    </font>
    <font>
      <b/>
      <sz val="14"/>
      <color rgb="FF000000"/>
      <name val="Bookman Old Style"/>
      <family val="1"/>
    </font>
    <font>
      <b/>
      <u/>
      <sz val="14"/>
      <color rgb="FF000000"/>
      <name val="Bookman Old Style"/>
      <family val="1"/>
    </font>
    <font>
      <sz val="12"/>
      <color rgb="FF000000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7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8" fillId="2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0" fontId="8" fillId="0" borderId="0" xfId="0" applyFont="1"/>
    <xf numFmtId="0" fontId="9" fillId="2" borderId="0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9" fontId="9" fillId="2" borderId="1" xfId="0" quotePrefix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41" fontId="10" fillId="4" borderId="1" xfId="0" quotePrefix="1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vertical="top" wrapText="1"/>
    </xf>
    <xf numFmtId="0" fontId="11" fillId="4" borderId="1" xfId="0" applyNumberFormat="1" applyFont="1" applyFill="1" applyBorder="1" applyAlignment="1" applyProtection="1">
      <alignment horizontal="justify" vertical="top" wrapText="1"/>
    </xf>
    <xf numFmtId="41" fontId="9" fillId="4" borderId="1" xfId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vertical="center" wrapText="1"/>
    </xf>
    <xf numFmtId="9" fontId="10" fillId="2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/>
    <xf numFmtId="41" fontId="10" fillId="0" borderId="1" xfId="0" applyNumberFormat="1" applyFont="1" applyFill="1" applyBorder="1" applyAlignment="1" applyProtection="1">
      <alignment vertical="top" wrapText="1"/>
    </xf>
    <xf numFmtId="0" fontId="9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41" fontId="12" fillId="6" borderId="1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/>
    <xf numFmtId="9" fontId="10" fillId="2" borderId="1" xfId="0" applyNumberFormat="1" applyFont="1" applyFill="1" applyBorder="1" applyAlignment="1" applyProtection="1">
      <alignment vertical="center"/>
    </xf>
    <xf numFmtId="0" fontId="13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/>
    <xf numFmtId="0" fontId="10" fillId="2" borderId="1" xfId="0" applyNumberFormat="1" applyFont="1" applyFill="1" applyBorder="1" applyAlignment="1" applyProtection="1">
      <alignment vertical="center" wrapText="1"/>
    </xf>
    <xf numFmtId="9" fontId="10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/>
    <xf numFmtId="41" fontId="10" fillId="2" borderId="1" xfId="0" quotePrefix="1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/>
    <xf numFmtId="0" fontId="8" fillId="2" borderId="3" xfId="0" applyNumberFormat="1" applyFont="1" applyFill="1" applyBorder="1" applyAlignment="1" applyProtection="1"/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top" wrapText="1"/>
    </xf>
    <xf numFmtId="0" fontId="11" fillId="2" borderId="1" xfId="0" applyNumberFormat="1" applyFont="1" applyFill="1" applyBorder="1" applyAlignment="1" applyProtection="1">
      <alignment vertical="top" wrapText="1"/>
    </xf>
    <xf numFmtId="0" fontId="12" fillId="5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 applyProtection="1">
      <alignment vertical="center" wrapText="1"/>
    </xf>
    <xf numFmtId="49" fontId="10" fillId="2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/>
    <xf numFmtId="49" fontId="10" fillId="2" borderId="1" xfId="0" quotePrefix="1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9" fontId="13" fillId="0" borderId="1" xfId="0" applyNumberFormat="1" applyFont="1" applyFill="1" applyBorder="1" applyAlignment="1">
      <alignment horizontal="center" vertical="center" wrapText="1"/>
    </xf>
    <xf numFmtId="41" fontId="12" fillId="6" borderId="1" xfId="0" applyNumberFormat="1" applyFont="1" applyFill="1" applyBorder="1" applyAlignment="1">
      <alignment horizontal="center" vertical="top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vertical="center"/>
    </xf>
    <xf numFmtId="9" fontId="10" fillId="0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vertical="top"/>
    </xf>
    <xf numFmtId="0" fontId="8" fillId="0" borderId="1" xfId="0" applyNumberFormat="1" applyFont="1" applyFill="1" applyBorder="1" applyAlignment="1" applyProtection="1">
      <alignment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9" fontId="10" fillId="2" borderId="1" xfId="0" quotePrefix="1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/>
    <xf numFmtId="164" fontId="13" fillId="0" borderId="1" xfId="0" applyNumberFormat="1" applyFont="1" applyFill="1" applyBorder="1" applyAlignment="1">
      <alignment horizontal="center" vertical="center" wrapText="1"/>
    </xf>
    <xf numFmtId="9" fontId="10" fillId="2" borderId="1" xfId="0" quotePrefix="1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vertical="center"/>
    </xf>
    <xf numFmtId="0" fontId="10" fillId="4" borderId="1" xfId="0" applyNumberFormat="1" applyFont="1" applyFill="1" applyBorder="1" applyAlignment="1" applyProtection="1">
      <alignment vertical="top" wrapText="1"/>
    </xf>
    <xf numFmtId="9" fontId="10" fillId="4" borderId="1" xfId="0" quotePrefix="1" applyNumberFormat="1" applyFont="1" applyFill="1" applyBorder="1" applyAlignment="1" applyProtection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41" fontId="9" fillId="4" borderId="1" xfId="0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0" fillId="2" borderId="1" xfId="0" applyNumberFormat="1" applyFont="1" applyFill="1" applyBorder="1" applyAlignment="1" applyProtection="1">
      <alignment vertical="center"/>
    </xf>
    <xf numFmtId="0" fontId="8" fillId="0" borderId="1" xfId="0" applyFont="1" applyBorder="1"/>
    <xf numFmtId="0" fontId="9" fillId="2" borderId="1" xfId="0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indent="1"/>
    </xf>
    <xf numFmtId="0" fontId="14" fillId="0" borderId="0" xfId="0" applyNumberFormat="1" applyFont="1" applyFill="1" applyBorder="1" applyAlignment="1" applyProtection="1"/>
    <xf numFmtId="0" fontId="14" fillId="0" borderId="0" xfId="0" applyFont="1"/>
    <xf numFmtId="164" fontId="8" fillId="0" borderId="0" xfId="0" applyNumberFormat="1" applyFont="1" applyFill="1" applyBorder="1" applyAlignment="1" applyProtection="1"/>
    <xf numFmtId="0" fontId="16" fillId="0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vertical="center"/>
    </xf>
    <xf numFmtId="0" fontId="9" fillId="2" borderId="1" xfId="0" applyNumberFormat="1" applyFont="1" applyFill="1" applyBorder="1" applyAlignment="1" applyProtection="1">
      <alignment vertical="center"/>
    </xf>
    <xf numFmtId="0" fontId="10" fillId="2" borderId="1" xfId="0" applyNumberFormat="1" applyFont="1" applyFill="1" applyBorder="1" applyAlignment="1" applyProtection="1">
      <alignment vertical="top"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vertical="center" wrapText="1"/>
    </xf>
    <xf numFmtId="0" fontId="9" fillId="4" borderId="1" xfId="0" applyNumberFormat="1" applyFont="1" applyFill="1" applyBorder="1" applyAlignment="1" applyProtection="1">
      <alignment vertical="top" wrapText="1"/>
    </xf>
    <xf numFmtId="165" fontId="19" fillId="0" borderId="4" xfId="0" applyNumberFormat="1" applyFont="1" applyFill="1" applyBorder="1" applyAlignment="1">
      <alignment horizontal="right" vertical="center" wrapText="1"/>
    </xf>
    <xf numFmtId="41" fontId="20" fillId="0" borderId="1" xfId="0" applyNumberFormat="1" applyFont="1" applyBorder="1" applyAlignment="1">
      <alignment horizontal="center" vertical="center"/>
    </xf>
    <xf numFmtId="41" fontId="20" fillId="2" borderId="1" xfId="0" applyNumberFormat="1" applyFont="1" applyFill="1" applyBorder="1" applyAlignment="1">
      <alignment horizontal="center" vertical="center"/>
    </xf>
    <xf numFmtId="41" fontId="21" fillId="0" borderId="1" xfId="0" applyNumberFormat="1" applyFont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165" fontId="10" fillId="0" borderId="1" xfId="8" applyNumberFormat="1" applyFont="1" applyFill="1" applyBorder="1" applyAlignment="1" applyProtection="1">
      <alignment vertical="center"/>
    </xf>
    <xf numFmtId="0" fontId="10" fillId="4" borderId="1" xfId="0" applyNumberFormat="1" applyFont="1" applyFill="1" applyBorder="1" applyAlignment="1" applyProtection="1">
      <alignment horizontal="center" vertical="top"/>
    </xf>
    <xf numFmtId="0" fontId="22" fillId="4" borderId="5" xfId="0" applyFont="1" applyFill="1" applyBorder="1" applyAlignment="1">
      <alignment vertical="top" wrapText="1"/>
    </xf>
    <xf numFmtId="0" fontId="9" fillId="4" borderId="1" xfId="0" quotePrefix="1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left" vertical="top" wrapText="1"/>
    </xf>
    <xf numFmtId="9" fontId="12" fillId="4" borderId="1" xfId="0" applyNumberFormat="1" applyFont="1" applyFill="1" applyBorder="1" applyAlignment="1">
      <alignment horizontal="center" vertical="top" wrapText="1"/>
    </xf>
    <xf numFmtId="41" fontId="10" fillId="4" borderId="1" xfId="0" quotePrefix="1" applyNumberFormat="1" applyFont="1" applyFill="1" applyBorder="1" applyAlignment="1" applyProtection="1">
      <alignment horizontal="center" vertical="top" wrapText="1"/>
    </xf>
    <xf numFmtId="9" fontId="10" fillId="4" borderId="1" xfId="0" quotePrefix="1" applyNumberFormat="1" applyFont="1" applyFill="1" applyBorder="1" applyAlignment="1" applyProtection="1">
      <alignment horizontal="center" vertical="top"/>
    </xf>
    <xf numFmtId="41" fontId="9" fillId="4" borderId="1" xfId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23" fillId="0" borderId="6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0" fillId="0" borderId="0" xfId="0" applyFont="1"/>
    <xf numFmtId="165" fontId="26" fillId="0" borderId="1" xfId="8" applyNumberFormat="1" applyFont="1" applyBorder="1" applyAlignment="1">
      <alignment horizontal="center" vertical="center"/>
    </xf>
    <xf numFmtId="165" fontId="26" fillId="0" borderId="1" xfId="8" applyNumberFormat="1" applyFont="1" applyBorder="1" applyAlignment="1">
      <alignment vertical="center"/>
    </xf>
    <xf numFmtId="165" fontId="26" fillId="0" borderId="7" xfId="8" applyNumberFormat="1" applyFont="1" applyBorder="1"/>
    <xf numFmtId="165" fontId="26" fillId="0" borderId="1" xfId="8" applyNumberFormat="1" applyFont="1" applyBorder="1"/>
    <xf numFmtId="165" fontId="26" fillId="0" borderId="8" xfId="8" applyNumberFormat="1" applyFont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 wrapText="1"/>
    </xf>
    <xf numFmtId="0" fontId="29" fillId="0" borderId="0" xfId="0" applyFont="1"/>
    <xf numFmtId="165" fontId="30" fillId="0" borderId="6" xfId="8" applyNumberFormat="1" applyFont="1" applyBorder="1" applyAlignment="1">
      <alignment horizontal="center"/>
    </xf>
    <xf numFmtId="165" fontId="26" fillId="0" borderId="0" xfId="8" applyNumberFormat="1" applyFont="1"/>
    <xf numFmtId="165" fontId="31" fillId="0" borderId="0" xfId="8" applyNumberFormat="1" applyFont="1"/>
    <xf numFmtId="165" fontId="0" fillId="0" borderId="0" xfId="0" applyNumberFormat="1"/>
    <xf numFmtId="165" fontId="32" fillId="0" borderId="0" xfId="0" applyNumberFormat="1" applyFont="1"/>
    <xf numFmtId="165" fontId="31" fillId="0" borderId="0" xfId="0" applyNumberFormat="1" applyFont="1"/>
    <xf numFmtId="0" fontId="15" fillId="0" borderId="0" xfId="0" applyNumberFormat="1" applyFont="1" applyFill="1" applyBorder="1" applyAlignment="1" applyProtection="1">
      <alignment horizontal="center"/>
    </xf>
    <xf numFmtId="0" fontId="1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 wrapText="1"/>
    </xf>
    <xf numFmtId="9" fontId="26" fillId="0" borderId="1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 wrapText="1"/>
    </xf>
    <xf numFmtId="165" fontId="26" fillId="0" borderId="1" xfId="0" applyNumberFormat="1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165" fontId="26" fillId="0" borderId="1" xfId="0" applyNumberFormat="1" applyFont="1" applyBorder="1" applyAlignment="1">
      <alignment horizontal="left" vertical="top" wrapText="1"/>
    </xf>
    <xf numFmtId="165" fontId="26" fillId="0" borderId="1" xfId="0" applyNumberFormat="1" applyFont="1" applyBorder="1" applyAlignment="1">
      <alignment horizontal="center" vertical="top"/>
    </xf>
    <xf numFmtId="165" fontId="26" fillId="0" borderId="1" xfId="8" applyNumberFormat="1" applyFont="1" applyBorder="1" applyAlignment="1">
      <alignment horizontal="center" vertical="top"/>
    </xf>
    <xf numFmtId="0" fontId="28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center" vertical="top"/>
    </xf>
    <xf numFmtId="0" fontId="27" fillId="0" borderId="8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6" fillId="2" borderId="9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9" fontId="26" fillId="0" borderId="1" xfId="0" applyNumberFormat="1" applyFont="1" applyBorder="1" applyAlignment="1">
      <alignment horizontal="center" vertical="top"/>
    </xf>
    <xf numFmtId="0" fontId="26" fillId="0" borderId="8" xfId="0" applyFont="1" applyBorder="1" applyAlignment="1">
      <alignment horizontal="left" vertical="top"/>
    </xf>
    <xf numFmtId="165" fontId="26" fillId="0" borderId="8" xfId="8" applyNumberFormat="1" applyFont="1" applyBorder="1" applyAlignment="1">
      <alignment horizontal="center" vertical="top"/>
    </xf>
    <xf numFmtId="165" fontId="26" fillId="0" borderId="8" xfId="8" applyNumberFormat="1" applyFont="1" applyBorder="1" applyAlignment="1">
      <alignment horizontal="left" vertical="top"/>
    </xf>
    <xf numFmtId="165" fontId="26" fillId="0" borderId="9" xfId="8" applyNumberFormat="1" applyFont="1" applyBorder="1" applyAlignment="1">
      <alignment horizontal="left" vertical="top"/>
    </xf>
    <xf numFmtId="9" fontId="26" fillId="0" borderId="8" xfId="0" applyNumberFormat="1" applyFont="1" applyBorder="1" applyAlignment="1">
      <alignment horizontal="center" vertical="top"/>
    </xf>
    <xf numFmtId="9" fontId="26" fillId="0" borderId="9" xfId="0" applyNumberFormat="1" applyFont="1" applyBorder="1" applyAlignment="1">
      <alignment horizontal="center" vertical="top"/>
    </xf>
    <xf numFmtId="0" fontId="26" fillId="0" borderId="9" xfId="0" applyFont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165" fontId="26" fillId="0" borderId="9" xfId="8" applyNumberFormat="1" applyFont="1" applyBorder="1" applyAlignment="1">
      <alignment horizontal="center" vertical="top"/>
    </xf>
    <xf numFmtId="165" fontId="26" fillId="0" borderId="7" xfId="8" applyNumberFormat="1" applyFont="1" applyBorder="1" applyAlignment="1">
      <alignment horizontal="center" vertical="top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165" fontId="34" fillId="0" borderId="0" xfId="0" applyNumberFormat="1" applyFont="1"/>
    <xf numFmtId="0" fontId="33" fillId="0" borderId="0" xfId="0" applyFont="1"/>
    <xf numFmtId="165" fontId="33" fillId="0" borderId="0" xfId="0" applyNumberFormat="1" applyFont="1"/>
    <xf numFmtId="165" fontId="35" fillId="8" borderId="0" xfId="0" applyNumberFormat="1" applyFont="1" applyFill="1"/>
  </cellXfs>
  <cellStyles count="9">
    <cellStyle name="Comma" xfId="8" builtinId="3"/>
    <cellStyle name="Comma [0]" xfId="1" builtinId="6"/>
    <cellStyle name="Normal" xfId="0" builtinId="0"/>
    <cellStyle name="Normal 10" xfId="3"/>
    <cellStyle name="Normal 15" xfId="4"/>
    <cellStyle name="Normal 16" xfId="5"/>
    <cellStyle name="Normal 3" xfId="6"/>
    <cellStyle name="Normal 3 2" xfId="7"/>
    <cellStyle name="Norma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624417</xdr:colOff>
      <xdr:row>78</xdr:row>
      <xdr:rowOff>21167</xdr:rowOff>
    </xdr:from>
    <xdr:to>
      <xdr:col>8</xdr:col>
      <xdr:colOff>1735667</xdr:colOff>
      <xdr:row>78</xdr:row>
      <xdr:rowOff>148167</xdr:rowOff>
    </xdr:to>
    <xdr:sp macro="" textlink="">
      <xdr:nvSpPr>
        <xdr:cNvPr id="3" name="Rectangle 2"/>
        <xdr:cNvSpPr/>
      </xdr:nvSpPr>
      <xdr:spPr>
        <a:xfrm>
          <a:off x="10604500" y="65362667"/>
          <a:ext cx="1111250" cy="127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9"/>
  <sheetViews>
    <sheetView view="pageBreakPreview" topLeftCell="A40" zoomScale="60" zoomScaleNormal="51" workbookViewId="0">
      <selection activeCell="I44" sqref="I44"/>
    </sheetView>
  </sheetViews>
  <sheetFormatPr defaultColWidth="9.1796875" defaultRowHeight="14" x14ac:dyDescent="0.3"/>
  <cols>
    <col min="1" max="1" width="8.26953125" style="72" customWidth="1"/>
    <col min="2" max="2" width="18.81640625" style="72" customWidth="1"/>
    <col min="3" max="3" width="20.54296875" style="72" customWidth="1"/>
    <col min="4" max="4" width="12" style="72" customWidth="1"/>
    <col min="5" max="5" width="22.26953125" style="72" customWidth="1"/>
    <col min="6" max="6" width="25.453125" style="73" customWidth="1"/>
    <col min="7" max="7" width="10.453125" style="73" customWidth="1"/>
    <col min="8" max="8" width="21" style="73" customWidth="1"/>
    <col min="9" max="9" width="25.453125" style="73" customWidth="1"/>
    <col min="10" max="10" width="20.453125" style="73" customWidth="1"/>
    <col min="11" max="11" width="16.7265625" style="73" customWidth="1"/>
    <col min="12" max="12" width="17.08984375" style="73" customWidth="1"/>
    <col min="13" max="13" width="16.7265625" style="73" customWidth="1"/>
    <col min="14" max="14" width="22.54296875" style="72" customWidth="1"/>
    <col min="15" max="16384" width="9.1796875" style="72"/>
  </cols>
  <sheetData>
    <row r="1" spans="1:16" s="2" customFormat="1" ht="20.25" customHeight="1" x14ac:dyDescent="0.4">
      <c r="A1" s="133" t="s">
        <v>11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6" s="2" customFormat="1" ht="19.5" customHeight="1" x14ac:dyDescent="0.4">
      <c r="A2" s="133" t="s">
        <v>123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6" s="2" customFormat="1" ht="15.5" x14ac:dyDescent="0.35">
      <c r="F3" s="3"/>
      <c r="G3" s="3"/>
      <c r="H3" s="3"/>
      <c r="I3" s="3"/>
      <c r="J3" s="3"/>
      <c r="K3" s="3"/>
      <c r="L3" s="3"/>
      <c r="M3" s="3"/>
    </row>
    <row r="4" spans="1:16" s="4" customFormat="1" ht="14.25" customHeight="1" x14ac:dyDescent="0.35">
      <c r="A4" s="134" t="s">
        <v>0</v>
      </c>
      <c r="B4" s="134" t="s">
        <v>1</v>
      </c>
      <c r="C4" s="135" t="s">
        <v>125</v>
      </c>
      <c r="D4" s="134" t="s">
        <v>2</v>
      </c>
      <c r="E4" s="134" t="s">
        <v>3</v>
      </c>
      <c r="F4" s="135" t="s">
        <v>4</v>
      </c>
      <c r="G4" s="135" t="s">
        <v>2</v>
      </c>
      <c r="H4" s="135" t="s">
        <v>5</v>
      </c>
      <c r="I4" s="135" t="s">
        <v>145</v>
      </c>
      <c r="J4" s="135" t="s">
        <v>6</v>
      </c>
      <c r="K4" s="135" t="s">
        <v>7</v>
      </c>
      <c r="L4" s="135" t="s">
        <v>8</v>
      </c>
      <c r="M4" s="135" t="s">
        <v>144</v>
      </c>
    </row>
    <row r="5" spans="1:16" s="4" customFormat="1" ht="37.5" customHeight="1" x14ac:dyDescent="0.35">
      <c r="A5" s="134"/>
      <c r="B5" s="134"/>
      <c r="C5" s="135"/>
      <c r="D5" s="134"/>
      <c r="E5" s="134"/>
      <c r="F5" s="135"/>
      <c r="G5" s="135"/>
      <c r="H5" s="135"/>
      <c r="I5" s="135"/>
      <c r="J5" s="135"/>
      <c r="K5" s="135"/>
      <c r="L5" s="135"/>
      <c r="M5" s="135"/>
    </row>
    <row r="6" spans="1:16" s="8" customFormat="1" ht="16" thickBot="1" x14ac:dyDescent="0.4">
      <c r="A6" s="5">
        <v>1</v>
      </c>
      <c r="B6" s="5">
        <v>2</v>
      </c>
      <c r="C6" s="5">
        <v>3</v>
      </c>
      <c r="D6" s="5">
        <v>4</v>
      </c>
      <c r="E6" s="6">
        <v>5</v>
      </c>
      <c r="F6" s="7">
        <v>6</v>
      </c>
      <c r="G6" s="7"/>
      <c r="H6" s="7"/>
      <c r="I6" s="7">
        <v>8</v>
      </c>
      <c r="J6" s="7">
        <v>9</v>
      </c>
      <c r="K6" s="7">
        <v>10</v>
      </c>
      <c r="L6" s="7">
        <v>11</v>
      </c>
      <c r="M6" s="7">
        <v>12</v>
      </c>
    </row>
    <row r="7" spans="1:16" s="2" customFormat="1" ht="32" hidden="1" customHeight="1" thickBot="1" x14ac:dyDescent="0.4">
      <c r="A7" s="9"/>
      <c r="B7" s="9"/>
      <c r="C7" s="9"/>
      <c r="D7" s="10"/>
      <c r="E7" s="9" t="s">
        <v>59</v>
      </c>
      <c r="F7" s="9"/>
      <c r="G7" s="9"/>
      <c r="H7" s="106">
        <f>SUM(H8,H45,H48,H55,H61,H64)</f>
        <v>4841963425</v>
      </c>
      <c r="I7" s="9"/>
      <c r="J7" s="9"/>
      <c r="K7" s="9"/>
      <c r="L7" s="9"/>
      <c r="M7" s="9"/>
    </row>
    <row r="8" spans="1:16" s="115" customFormat="1" ht="123" customHeight="1" thickBot="1" x14ac:dyDescent="0.4">
      <c r="A8" s="107">
        <v>1</v>
      </c>
      <c r="B8" s="108" t="s">
        <v>142</v>
      </c>
      <c r="C8" s="108" t="s">
        <v>143</v>
      </c>
      <c r="D8" s="109">
        <v>65</v>
      </c>
      <c r="E8" s="110" t="s">
        <v>15</v>
      </c>
      <c r="F8" s="105" t="s">
        <v>16</v>
      </c>
      <c r="G8" s="111">
        <v>1</v>
      </c>
      <c r="H8" s="112">
        <f>SUM(L9,L14,L17,L19,L21,L24,L32,L35,L40)</f>
        <v>4420153030</v>
      </c>
      <c r="I8" s="16"/>
      <c r="J8" s="17"/>
      <c r="K8" s="113"/>
      <c r="L8" s="114"/>
      <c r="M8" s="63" t="s">
        <v>156</v>
      </c>
    </row>
    <row r="9" spans="1:16" s="2" customFormat="1" ht="108.5" x14ac:dyDescent="0.35">
      <c r="A9" s="81"/>
      <c r="B9" s="82"/>
      <c r="C9" s="20"/>
      <c r="D9" s="21"/>
      <c r="E9" s="22"/>
      <c r="F9" s="22"/>
      <c r="G9" s="22"/>
      <c r="H9" s="23"/>
      <c r="I9" s="24" t="s">
        <v>17</v>
      </c>
      <c r="J9" s="25" t="s">
        <v>154</v>
      </c>
      <c r="K9" s="99">
        <v>1</v>
      </c>
      <c r="L9" s="26">
        <f>SUM(L10:L13)</f>
        <v>21781150</v>
      </c>
      <c r="M9" s="25" t="s">
        <v>157</v>
      </c>
    </row>
    <row r="10" spans="1:16" s="2" customFormat="1" ht="60.5" customHeight="1" x14ac:dyDescent="0.35">
      <c r="A10" s="81"/>
      <c r="B10" s="54"/>
      <c r="C10" s="20"/>
      <c r="D10" s="28"/>
      <c r="E10" s="22"/>
      <c r="F10" s="22"/>
      <c r="G10" s="22"/>
      <c r="H10" s="23"/>
      <c r="I10" s="29" t="s">
        <v>218</v>
      </c>
      <c r="J10" s="30" t="s">
        <v>18</v>
      </c>
      <c r="K10" s="31" t="s">
        <v>19</v>
      </c>
      <c r="L10" s="95">
        <v>12028200</v>
      </c>
      <c r="M10" s="31" t="s">
        <v>155</v>
      </c>
    </row>
    <row r="11" spans="1:16" s="19" customFormat="1" ht="120.75" customHeight="1" x14ac:dyDescent="0.35">
      <c r="A11" s="1"/>
      <c r="B11" s="54"/>
      <c r="C11" s="20"/>
      <c r="D11" s="32"/>
      <c r="E11" s="22"/>
      <c r="F11" s="22"/>
      <c r="G11" s="22"/>
      <c r="H11" s="23"/>
      <c r="I11" s="29" t="s">
        <v>219</v>
      </c>
      <c r="J11" s="30" t="s">
        <v>95</v>
      </c>
      <c r="K11" s="31" t="s">
        <v>19</v>
      </c>
      <c r="L11" s="95">
        <v>2785400</v>
      </c>
      <c r="M11" s="31" t="s">
        <v>155</v>
      </c>
      <c r="N11" s="2"/>
      <c r="O11" s="2"/>
      <c r="P11" s="2"/>
    </row>
    <row r="12" spans="1:16" s="2" customFormat="1" ht="110.25" customHeight="1" x14ac:dyDescent="0.35">
      <c r="A12" s="1"/>
      <c r="B12" s="33"/>
      <c r="C12" s="33"/>
      <c r="D12" s="34"/>
      <c r="E12" s="35"/>
      <c r="F12" s="35"/>
      <c r="G12" s="35"/>
      <c r="H12" s="36"/>
      <c r="I12" s="29" t="s">
        <v>96</v>
      </c>
      <c r="J12" s="30" t="s">
        <v>97</v>
      </c>
      <c r="K12" s="31" t="s">
        <v>19</v>
      </c>
      <c r="L12" s="95">
        <v>3026150</v>
      </c>
      <c r="M12" s="31" t="s">
        <v>155</v>
      </c>
      <c r="N12" s="27"/>
    </row>
    <row r="13" spans="1:16" s="2" customFormat="1" ht="63.75" customHeight="1" x14ac:dyDescent="0.35">
      <c r="A13" s="1"/>
      <c r="B13" s="54"/>
      <c r="C13" s="20"/>
      <c r="D13" s="39"/>
      <c r="E13" s="22"/>
      <c r="F13" s="22"/>
      <c r="G13" s="22"/>
      <c r="H13" s="40"/>
      <c r="I13" s="29"/>
      <c r="J13" s="30" t="s">
        <v>20</v>
      </c>
      <c r="K13" s="31" t="s">
        <v>127</v>
      </c>
      <c r="L13" s="95">
        <v>3941400</v>
      </c>
      <c r="M13" s="31" t="s">
        <v>155</v>
      </c>
    </row>
    <row r="14" spans="1:16" s="2" customFormat="1" ht="63.75" customHeight="1" x14ac:dyDescent="0.35">
      <c r="A14" s="1"/>
      <c r="B14" s="54"/>
      <c r="C14" s="20"/>
      <c r="D14" s="39"/>
      <c r="E14" s="22"/>
      <c r="F14" s="22"/>
      <c r="G14" s="22"/>
      <c r="H14" s="40"/>
      <c r="I14" s="42" t="s">
        <v>60</v>
      </c>
      <c r="J14" s="25" t="s">
        <v>158</v>
      </c>
      <c r="K14" s="99">
        <v>1</v>
      </c>
      <c r="L14" s="26">
        <f>SUM(L15:L16)</f>
        <v>2852874818</v>
      </c>
      <c r="M14" s="25" t="s">
        <v>157</v>
      </c>
    </row>
    <row r="15" spans="1:16" s="2" customFormat="1" ht="63.75" customHeight="1" x14ac:dyDescent="0.35">
      <c r="A15" s="1"/>
      <c r="B15" s="54"/>
      <c r="C15" s="20"/>
      <c r="D15" s="39"/>
      <c r="E15" s="22"/>
      <c r="F15" s="22"/>
      <c r="G15" s="22"/>
      <c r="H15" s="40"/>
      <c r="I15" s="29" t="s">
        <v>61</v>
      </c>
      <c r="J15" s="30" t="s">
        <v>67</v>
      </c>
      <c r="K15" s="31" t="s">
        <v>74</v>
      </c>
      <c r="L15" s="95">
        <v>2818204818</v>
      </c>
      <c r="M15" s="31" t="s">
        <v>159</v>
      </c>
    </row>
    <row r="16" spans="1:16" s="2" customFormat="1" ht="83" customHeight="1" x14ac:dyDescent="0.35">
      <c r="A16" s="1"/>
      <c r="B16" s="54"/>
      <c r="C16" s="20"/>
      <c r="D16" s="39"/>
      <c r="E16" s="22"/>
      <c r="F16" s="22"/>
      <c r="G16" s="22"/>
      <c r="H16" s="40"/>
      <c r="I16" s="29" t="s">
        <v>66</v>
      </c>
      <c r="J16" s="30" t="s">
        <v>101</v>
      </c>
      <c r="K16" s="31" t="s">
        <v>68</v>
      </c>
      <c r="L16" s="95">
        <v>34670000</v>
      </c>
      <c r="M16" s="31" t="s">
        <v>159</v>
      </c>
    </row>
    <row r="17" spans="1:16" s="2" customFormat="1" ht="65.25" customHeight="1" x14ac:dyDescent="0.35">
      <c r="A17" s="1"/>
      <c r="B17" s="54"/>
      <c r="C17" s="20"/>
      <c r="D17" s="39"/>
      <c r="E17" s="22"/>
      <c r="F17" s="22"/>
      <c r="G17" s="22"/>
      <c r="H17" s="41"/>
      <c r="I17" s="42" t="s">
        <v>21</v>
      </c>
      <c r="J17" s="25" t="s">
        <v>160</v>
      </c>
      <c r="K17" s="99">
        <v>1</v>
      </c>
      <c r="L17" s="26">
        <f>SUM(L18)</f>
        <v>15801000</v>
      </c>
      <c r="M17" s="25" t="s">
        <v>157</v>
      </c>
    </row>
    <row r="18" spans="1:16" s="38" customFormat="1" ht="95.25" customHeight="1" x14ac:dyDescent="0.35">
      <c r="A18" s="69"/>
      <c r="B18" s="83"/>
      <c r="C18" s="43"/>
      <c r="D18" s="44"/>
      <c r="E18" s="45"/>
      <c r="F18" s="45"/>
      <c r="G18" s="45"/>
      <c r="H18" s="46"/>
      <c r="I18" s="47" t="s">
        <v>103</v>
      </c>
      <c r="J18" s="31" t="s">
        <v>69</v>
      </c>
      <c r="K18" s="87" t="s">
        <v>68</v>
      </c>
      <c r="L18" s="96">
        <v>15801000</v>
      </c>
      <c r="M18" s="31" t="s">
        <v>159</v>
      </c>
      <c r="N18" s="37"/>
      <c r="O18" s="27"/>
      <c r="P18" s="27"/>
    </row>
    <row r="19" spans="1:16" s="19" customFormat="1" ht="62.25" customHeight="1" x14ac:dyDescent="0.35">
      <c r="A19" s="1"/>
      <c r="B19" s="54"/>
      <c r="C19" s="20"/>
      <c r="D19" s="39"/>
      <c r="E19" s="22"/>
      <c r="F19" s="22"/>
      <c r="G19" s="22"/>
      <c r="H19" s="40"/>
      <c r="I19" s="42" t="s">
        <v>22</v>
      </c>
      <c r="J19" s="25" t="s">
        <v>161</v>
      </c>
      <c r="K19" s="99">
        <v>1</v>
      </c>
      <c r="L19" s="26">
        <f>SUM(L20)</f>
        <v>7080000</v>
      </c>
      <c r="M19" s="25" t="s">
        <v>162</v>
      </c>
      <c r="N19" s="2"/>
      <c r="O19" s="2"/>
      <c r="P19" s="2"/>
    </row>
    <row r="20" spans="1:16" s="2" customFormat="1" ht="62.25" customHeight="1" x14ac:dyDescent="0.35">
      <c r="A20" s="84"/>
      <c r="B20" s="85"/>
      <c r="C20" s="50"/>
      <c r="D20" s="11"/>
      <c r="E20" s="22"/>
      <c r="F20" s="22"/>
      <c r="G20" s="22"/>
      <c r="H20" s="36"/>
      <c r="I20" s="47" t="s">
        <v>104</v>
      </c>
      <c r="J20" s="31" t="s">
        <v>70</v>
      </c>
      <c r="K20" s="86" t="s">
        <v>68</v>
      </c>
      <c r="L20" s="97">
        <v>7080000</v>
      </c>
      <c r="M20" s="86" t="s">
        <v>162</v>
      </c>
    </row>
    <row r="21" spans="1:16" s="37" customFormat="1" ht="108.5" x14ac:dyDescent="0.35">
      <c r="A21" s="84"/>
      <c r="B21" s="51"/>
      <c r="C21" s="51"/>
      <c r="D21" s="52"/>
      <c r="E21" s="22"/>
      <c r="F21" s="22"/>
      <c r="G21" s="22"/>
      <c r="H21" s="53"/>
      <c r="I21" s="42" t="s">
        <v>23</v>
      </c>
      <c r="J21" s="25" t="s">
        <v>163</v>
      </c>
      <c r="K21" s="99">
        <v>1</v>
      </c>
      <c r="L21" s="26">
        <f>SUM(L22:L23)</f>
        <v>69236150</v>
      </c>
      <c r="M21" s="25" t="s">
        <v>157</v>
      </c>
      <c r="N21" s="2"/>
    </row>
    <row r="22" spans="1:16" s="19" customFormat="1" ht="67.5" customHeight="1" x14ac:dyDescent="0.35">
      <c r="A22" s="57"/>
      <c r="B22" s="54"/>
      <c r="C22" s="54"/>
      <c r="D22" s="52"/>
      <c r="E22" s="22"/>
      <c r="F22" s="22"/>
      <c r="G22" s="22"/>
      <c r="H22" s="53"/>
      <c r="I22" s="47" t="s">
        <v>62</v>
      </c>
      <c r="J22" s="31" t="s">
        <v>63</v>
      </c>
      <c r="K22" s="31" t="s">
        <v>64</v>
      </c>
      <c r="L22" s="95">
        <v>4916150</v>
      </c>
      <c r="M22" s="31" t="s">
        <v>155</v>
      </c>
      <c r="N22" s="2"/>
      <c r="O22" s="2"/>
      <c r="P22" s="2"/>
    </row>
    <row r="23" spans="1:16" s="2" customFormat="1" ht="84" customHeight="1" x14ac:dyDescent="0.35">
      <c r="A23" s="1"/>
      <c r="B23" s="54"/>
      <c r="C23" s="54"/>
      <c r="D23" s="52"/>
      <c r="E23" s="22"/>
      <c r="F23" s="22"/>
      <c r="G23" s="22"/>
      <c r="H23" s="53"/>
      <c r="I23" s="47" t="s">
        <v>105</v>
      </c>
      <c r="J23" s="31" t="s">
        <v>24</v>
      </c>
      <c r="K23" s="31" t="s">
        <v>25</v>
      </c>
      <c r="L23" s="95">
        <v>64320000</v>
      </c>
      <c r="M23" s="31" t="s">
        <v>155</v>
      </c>
    </row>
    <row r="24" spans="1:16" s="2" customFormat="1" ht="63.75" customHeight="1" x14ac:dyDescent="0.35">
      <c r="A24" s="1"/>
      <c r="B24" s="54"/>
      <c r="C24" s="54"/>
      <c r="D24" s="52"/>
      <c r="E24" s="22"/>
      <c r="F24" s="22"/>
      <c r="G24" s="22"/>
      <c r="H24" s="53"/>
      <c r="I24" s="42" t="s">
        <v>26</v>
      </c>
      <c r="J24" s="25" t="s">
        <v>164</v>
      </c>
      <c r="K24" s="99">
        <v>1</v>
      </c>
      <c r="L24" s="26">
        <f>SUM(L25:L31)</f>
        <v>532707200</v>
      </c>
      <c r="M24" s="25" t="s">
        <v>157</v>
      </c>
    </row>
    <row r="25" spans="1:16" s="2" customFormat="1" ht="76.5" customHeight="1" x14ac:dyDescent="0.35">
      <c r="A25" s="1"/>
      <c r="B25" s="54"/>
      <c r="C25" s="54"/>
      <c r="D25" s="52"/>
      <c r="E25" s="22"/>
      <c r="F25" s="22"/>
      <c r="G25" s="22"/>
      <c r="H25" s="53"/>
      <c r="I25" s="47" t="s">
        <v>106</v>
      </c>
      <c r="J25" s="31" t="s">
        <v>27</v>
      </c>
      <c r="K25" s="31" t="s">
        <v>65</v>
      </c>
      <c r="L25" s="95">
        <v>5918050</v>
      </c>
      <c r="M25" s="31" t="s">
        <v>159</v>
      </c>
    </row>
    <row r="26" spans="1:16" s="2" customFormat="1" ht="87" customHeight="1" x14ac:dyDescent="0.35">
      <c r="A26" s="1"/>
      <c r="B26" s="54"/>
      <c r="C26" s="54"/>
      <c r="D26" s="52"/>
      <c r="E26" s="22"/>
      <c r="F26" s="22"/>
      <c r="G26" s="22"/>
      <c r="H26" s="53"/>
      <c r="I26" s="47" t="s">
        <v>107</v>
      </c>
      <c r="J26" s="31" t="s">
        <v>28</v>
      </c>
      <c r="K26" s="31" t="s">
        <v>73</v>
      </c>
      <c r="L26" s="95">
        <v>5000000</v>
      </c>
      <c r="M26" s="31" t="s">
        <v>159</v>
      </c>
    </row>
    <row r="27" spans="1:16" s="2" customFormat="1" ht="60" customHeight="1" x14ac:dyDescent="0.35">
      <c r="A27" s="1"/>
      <c r="B27" s="54"/>
      <c r="C27" s="54"/>
      <c r="D27" s="52"/>
      <c r="E27" s="22"/>
      <c r="F27" s="22"/>
      <c r="G27" s="22"/>
      <c r="H27" s="53"/>
      <c r="I27" s="47" t="s">
        <v>108</v>
      </c>
      <c r="J27" s="31" t="s">
        <v>29</v>
      </c>
      <c r="K27" s="31" t="s">
        <v>128</v>
      </c>
      <c r="L27" s="95">
        <v>3904500</v>
      </c>
      <c r="M27" s="31" t="s">
        <v>159</v>
      </c>
    </row>
    <row r="28" spans="1:16" s="2" customFormat="1" ht="105" customHeight="1" x14ac:dyDescent="0.35">
      <c r="A28" s="81"/>
      <c r="B28" s="54"/>
      <c r="C28" s="54"/>
      <c r="D28" s="52"/>
      <c r="E28" s="22"/>
      <c r="F28" s="22"/>
      <c r="G28" s="22"/>
      <c r="H28" s="53"/>
      <c r="I28" s="47" t="s">
        <v>109</v>
      </c>
      <c r="J28" s="31" t="s">
        <v>30</v>
      </c>
      <c r="K28" s="55" t="s">
        <v>129</v>
      </c>
      <c r="L28" s="95">
        <v>11024650</v>
      </c>
      <c r="M28" s="31" t="s">
        <v>159</v>
      </c>
    </row>
    <row r="29" spans="1:16" s="2" customFormat="1" ht="70.5" customHeight="1" x14ac:dyDescent="0.35">
      <c r="A29" s="81"/>
      <c r="B29" s="54"/>
      <c r="C29" s="54"/>
      <c r="D29" s="52"/>
      <c r="E29" s="22"/>
      <c r="F29" s="22"/>
      <c r="G29" s="22"/>
      <c r="H29" s="53"/>
      <c r="I29" s="47" t="s">
        <v>110</v>
      </c>
      <c r="J29" s="31" t="s">
        <v>10</v>
      </c>
      <c r="K29" s="31" t="s">
        <v>130</v>
      </c>
      <c r="L29" s="95">
        <v>8040000</v>
      </c>
      <c r="M29" s="31" t="s">
        <v>159</v>
      </c>
    </row>
    <row r="30" spans="1:16" s="2" customFormat="1" ht="67.5" customHeight="1" x14ac:dyDescent="0.35">
      <c r="A30" s="1"/>
      <c r="B30" s="54"/>
      <c r="C30" s="54"/>
      <c r="D30" s="52"/>
      <c r="E30" s="22"/>
      <c r="F30" s="22"/>
      <c r="G30" s="22"/>
      <c r="H30" s="53"/>
      <c r="I30" s="47" t="s">
        <v>111</v>
      </c>
      <c r="J30" s="31" t="s">
        <v>31</v>
      </c>
      <c r="K30" s="55" t="s">
        <v>131</v>
      </c>
      <c r="L30" s="95">
        <v>175540000</v>
      </c>
      <c r="M30" s="31" t="s">
        <v>159</v>
      </c>
    </row>
    <row r="31" spans="1:16" s="2" customFormat="1" ht="105" customHeight="1" x14ac:dyDescent="0.35">
      <c r="A31" s="1"/>
      <c r="B31" s="54"/>
      <c r="C31" s="54"/>
      <c r="D31" s="52"/>
      <c r="E31" s="22"/>
      <c r="F31" s="22"/>
      <c r="G31" s="22"/>
      <c r="H31" s="53"/>
      <c r="I31" s="47" t="s">
        <v>112</v>
      </c>
      <c r="J31" s="31" t="s">
        <v>32</v>
      </c>
      <c r="K31" s="31" t="s">
        <v>132</v>
      </c>
      <c r="L31" s="95">
        <v>323280000</v>
      </c>
      <c r="M31" s="31" t="s">
        <v>159</v>
      </c>
    </row>
    <row r="32" spans="1:16" s="2" customFormat="1" ht="67.5" customHeight="1" x14ac:dyDescent="0.35">
      <c r="A32" s="1"/>
      <c r="B32" s="54"/>
      <c r="C32" s="54"/>
      <c r="D32" s="52"/>
      <c r="E32" s="22"/>
      <c r="F32" s="22"/>
      <c r="G32" s="22"/>
      <c r="H32" s="53"/>
      <c r="I32" s="42" t="s">
        <v>33</v>
      </c>
      <c r="J32" s="25" t="s">
        <v>165</v>
      </c>
      <c r="K32" s="99">
        <v>1</v>
      </c>
      <c r="L32" s="26">
        <f>SUM(L33:L34)</f>
        <v>70500000</v>
      </c>
      <c r="M32" s="25" t="s">
        <v>157</v>
      </c>
    </row>
    <row r="33" spans="1:16" s="2" customFormat="1" ht="67.5" customHeight="1" x14ac:dyDescent="0.35">
      <c r="A33" s="1"/>
      <c r="B33" s="54"/>
      <c r="C33" s="54"/>
      <c r="D33" s="52"/>
      <c r="E33" s="22"/>
      <c r="F33" s="22"/>
      <c r="G33" s="22"/>
      <c r="H33" s="53"/>
      <c r="I33" s="47" t="s">
        <v>71</v>
      </c>
      <c r="J33" s="31" t="s">
        <v>72</v>
      </c>
      <c r="K33" s="88" t="s">
        <v>133</v>
      </c>
      <c r="L33" s="95">
        <v>0</v>
      </c>
      <c r="M33" s="88" t="s">
        <v>159</v>
      </c>
    </row>
    <row r="34" spans="1:16" s="2" customFormat="1" ht="74.25" customHeight="1" x14ac:dyDescent="0.35">
      <c r="A34" s="1"/>
      <c r="B34" s="33"/>
      <c r="C34" s="33"/>
      <c r="D34" s="52"/>
      <c r="E34" s="35"/>
      <c r="F34" s="35"/>
      <c r="G34" s="35"/>
      <c r="H34" s="53"/>
      <c r="I34" s="47" t="s">
        <v>113</v>
      </c>
      <c r="J34" s="31" t="s">
        <v>34</v>
      </c>
      <c r="K34" s="31" t="s">
        <v>82</v>
      </c>
      <c r="L34" s="95">
        <v>70500000</v>
      </c>
      <c r="M34" s="31" t="s">
        <v>159</v>
      </c>
      <c r="N34" s="27"/>
    </row>
    <row r="35" spans="1:16" s="2" customFormat="1" ht="74.25" customHeight="1" x14ac:dyDescent="0.35">
      <c r="A35" s="67"/>
      <c r="B35" s="54"/>
      <c r="C35" s="54"/>
      <c r="D35" s="56"/>
      <c r="E35" s="22"/>
      <c r="F35" s="22"/>
      <c r="G35" s="22"/>
      <c r="H35" s="36"/>
      <c r="I35" s="42" t="s">
        <v>35</v>
      </c>
      <c r="J35" s="25" t="s">
        <v>166</v>
      </c>
      <c r="K35" s="99">
        <v>1</v>
      </c>
      <c r="L35" s="26">
        <f>SUM(L36:L39)</f>
        <v>637856312</v>
      </c>
      <c r="M35" s="25" t="s">
        <v>157</v>
      </c>
    </row>
    <row r="36" spans="1:16" s="2" customFormat="1" ht="79.5" customHeight="1" x14ac:dyDescent="0.35">
      <c r="A36" s="1"/>
      <c r="B36" s="54"/>
      <c r="C36" s="54"/>
      <c r="D36" s="57"/>
      <c r="E36" s="22"/>
      <c r="F36" s="22"/>
      <c r="G36" s="22"/>
      <c r="H36" s="23"/>
      <c r="I36" s="47" t="s">
        <v>114</v>
      </c>
      <c r="J36" s="31" t="s">
        <v>36</v>
      </c>
      <c r="K36" s="31" t="s">
        <v>134</v>
      </c>
      <c r="L36" s="95">
        <v>24938500</v>
      </c>
      <c r="M36" s="31" t="s">
        <v>159</v>
      </c>
    </row>
    <row r="37" spans="1:16" s="38" customFormat="1" ht="76.5" customHeight="1" x14ac:dyDescent="0.35">
      <c r="A37" s="1"/>
      <c r="B37" s="54"/>
      <c r="C37" s="54"/>
      <c r="D37" s="57"/>
      <c r="E37" s="22"/>
      <c r="F37" s="22"/>
      <c r="G37" s="22"/>
      <c r="H37" s="23"/>
      <c r="I37" s="47" t="s">
        <v>115</v>
      </c>
      <c r="J37" s="31" t="s">
        <v>37</v>
      </c>
      <c r="K37" s="31" t="s">
        <v>135</v>
      </c>
      <c r="L37" s="95">
        <v>50017812</v>
      </c>
      <c r="M37" s="31" t="s">
        <v>159</v>
      </c>
      <c r="N37" s="2"/>
      <c r="O37" s="27"/>
      <c r="P37" s="27"/>
    </row>
    <row r="38" spans="1:16" s="2" customFormat="1" ht="65.25" customHeight="1" x14ac:dyDescent="0.35">
      <c r="A38" s="1"/>
      <c r="B38" s="54"/>
      <c r="C38" s="54"/>
      <c r="D38" s="57"/>
      <c r="E38" s="22"/>
      <c r="F38" s="22"/>
      <c r="G38" s="22"/>
      <c r="H38" s="23"/>
      <c r="I38" s="47" t="s">
        <v>116</v>
      </c>
      <c r="J38" s="31" t="s">
        <v>38</v>
      </c>
      <c r="K38" s="31" t="s">
        <v>131</v>
      </c>
      <c r="L38" s="95">
        <v>8500000</v>
      </c>
      <c r="M38" s="31" t="s">
        <v>159</v>
      </c>
    </row>
    <row r="39" spans="1:16" s="2" customFormat="1" ht="66" customHeight="1" x14ac:dyDescent="0.35">
      <c r="A39" s="1"/>
      <c r="B39" s="54"/>
      <c r="C39" s="54"/>
      <c r="D39" s="57"/>
      <c r="E39" s="22"/>
      <c r="F39" s="22"/>
      <c r="G39" s="22"/>
      <c r="H39" s="23"/>
      <c r="I39" s="47" t="s">
        <v>117</v>
      </c>
      <c r="J39" s="31" t="s">
        <v>39</v>
      </c>
      <c r="K39" s="59" t="s">
        <v>74</v>
      </c>
      <c r="L39" s="95">
        <v>554400000</v>
      </c>
      <c r="M39" s="31" t="s">
        <v>159</v>
      </c>
    </row>
    <row r="40" spans="1:16" s="2" customFormat="1" ht="74.25" customHeight="1" x14ac:dyDescent="0.35">
      <c r="A40" s="1"/>
      <c r="B40" s="33"/>
      <c r="C40" s="33"/>
      <c r="D40" s="57"/>
      <c r="E40" s="35"/>
      <c r="F40" s="35"/>
      <c r="G40" s="35"/>
      <c r="H40" s="23"/>
      <c r="I40" s="42" t="s">
        <v>40</v>
      </c>
      <c r="J40" s="25" t="s">
        <v>167</v>
      </c>
      <c r="K40" s="99">
        <v>1</v>
      </c>
      <c r="L40" s="26">
        <f>SUM(L41:L44)</f>
        <v>212316400</v>
      </c>
      <c r="M40" s="25" t="s">
        <v>157</v>
      </c>
      <c r="N40" s="27"/>
    </row>
    <row r="41" spans="1:16" s="58" customFormat="1" ht="113.5" customHeight="1" x14ac:dyDescent="0.35">
      <c r="A41" s="1"/>
      <c r="B41" s="54"/>
      <c r="C41" s="20"/>
      <c r="D41" s="57"/>
      <c r="E41" s="22"/>
      <c r="F41" s="22"/>
      <c r="G41" s="22"/>
      <c r="H41" s="23"/>
      <c r="I41" s="47" t="s">
        <v>76</v>
      </c>
      <c r="J41" s="31" t="s">
        <v>77</v>
      </c>
      <c r="K41" s="31" t="s">
        <v>75</v>
      </c>
      <c r="L41" s="95">
        <v>127556400</v>
      </c>
      <c r="M41" s="31" t="s">
        <v>159</v>
      </c>
      <c r="N41" s="2"/>
      <c r="O41" s="2"/>
      <c r="P41" s="2"/>
    </row>
    <row r="42" spans="1:16" s="2" customFormat="1" ht="51" customHeight="1" x14ac:dyDescent="0.35">
      <c r="A42" s="1"/>
      <c r="B42" s="54"/>
      <c r="C42" s="20"/>
      <c r="D42" s="57"/>
      <c r="E42" s="22"/>
      <c r="F42" s="22"/>
      <c r="G42" s="22"/>
      <c r="H42" s="23"/>
      <c r="I42" s="47" t="s">
        <v>78</v>
      </c>
      <c r="J42" s="31" t="s">
        <v>79</v>
      </c>
      <c r="K42" s="31" t="s">
        <v>13</v>
      </c>
      <c r="L42" s="95">
        <v>1950000</v>
      </c>
      <c r="M42" s="31" t="s">
        <v>159</v>
      </c>
    </row>
    <row r="43" spans="1:16" s="2" customFormat="1" ht="51" customHeight="1" x14ac:dyDescent="0.35">
      <c r="A43" s="67"/>
      <c r="B43" s="54"/>
      <c r="C43" s="54"/>
      <c r="D43" s="60"/>
      <c r="E43" s="22"/>
      <c r="F43" s="22"/>
      <c r="G43" s="22"/>
      <c r="H43" s="36"/>
      <c r="I43" s="47" t="s">
        <v>80</v>
      </c>
      <c r="J43" s="31" t="s">
        <v>81</v>
      </c>
      <c r="K43" s="31" t="s">
        <v>41</v>
      </c>
      <c r="L43" s="95">
        <v>19310000</v>
      </c>
      <c r="M43" s="31" t="s">
        <v>159</v>
      </c>
    </row>
    <row r="44" spans="1:16" s="38" customFormat="1" ht="63" customHeight="1" x14ac:dyDescent="0.35">
      <c r="A44" s="1"/>
      <c r="B44" s="33"/>
      <c r="C44" s="33"/>
      <c r="D44" s="21"/>
      <c r="E44" s="35"/>
      <c r="F44" s="35"/>
      <c r="G44" s="35"/>
      <c r="H44" s="23"/>
      <c r="I44" s="47" t="s">
        <v>118</v>
      </c>
      <c r="J44" s="31" t="s">
        <v>42</v>
      </c>
      <c r="K44" s="31" t="s">
        <v>82</v>
      </c>
      <c r="L44" s="95">
        <v>63500000</v>
      </c>
      <c r="M44" s="31" t="s">
        <v>159</v>
      </c>
      <c r="N44" s="27"/>
      <c r="O44" s="27"/>
      <c r="P44" s="27"/>
    </row>
    <row r="45" spans="1:16" s="2" customFormat="1" ht="155" customHeight="1" x14ac:dyDescent="0.35">
      <c r="A45" s="89">
        <v>2</v>
      </c>
      <c r="B45" s="90" t="s">
        <v>124</v>
      </c>
      <c r="C45" s="91" t="s">
        <v>126</v>
      </c>
      <c r="D45" s="92">
        <v>83</v>
      </c>
      <c r="E45" s="12" t="s">
        <v>43</v>
      </c>
      <c r="F45" s="13" t="s">
        <v>146</v>
      </c>
      <c r="G45" s="14">
        <v>1</v>
      </c>
      <c r="H45" s="15">
        <f>SUM(L46)</f>
        <v>12050000</v>
      </c>
      <c r="I45" s="62"/>
      <c r="J45" s="17"/>
      <c r="K45" s="63"/>
      <c r="L45" s="18"/>
      <c r="M45" s="63" t="s">
        <v>156</v>
      </c>
      <c r="N45" s="74"/>
    </row>
    <row r="46" spans="1:16" s="19" customFormat="1" ht="75" customHeight="1" x14ac:dyDescent="0.35">
      <c r="A46" s="81"/>
      <c r="B46" s="50"/>
      <c r="C46" s="50"/>
      <c r="D46" s="21"/>
      <c r="E46" s="1"/>
      <c r="F46" s="1"/>
      <c r="G46" s="1"/>
      <c r="H46" s="23"/>
      <c r="I46" s="42" t="s">
        <v>44</v>
      </c>
      <c r="J46" s="100" t="s">
        <v>147</v>
      </c>
      <c r="K46" s="99">
        <v>1</v>
      </c>
      <c r="L46" s="26">
        <f>SUM(L47)</f>
        <v>12050000</v>
      </c>
      <c r="M46" s="25" t="s">
        <v>162</v>
      </c>
      <c r="N46" s="61"/>
      <c r="O46" s="2"/>
      <c r="P46" s="2"/>
    </row>
    <row r="47" spans="1:16" s="27" customFormat="1" ht="88.5" customHeight="1" x14ac:dyDescent="0.35">
      <c r="A47" s="84"/>
      <c r="B47" s="54"/>
      <c r="C47" s="20"/>
      <c r="D47" s="34"/>
      <c r="E47" s="22"/>
      <c r="F47" s="22"/>
      <c r="G47" s="22"/>
      <c r="H47" s="36"/>
      <c r="I47" s="47" t="s">
        <v>189</v>
      </c>
      <c r="J47" s="31" t="s">
        <v>9</v>
      </c>
      <c r="K47" s="64" t="s">
        <v>136</v>
      </c>
      <c r="L47" s="98">
        <v>12050000</v>
      </c>
      <c r="M47" s="101" t="s">
        <v>162</v>
      </c>
      <c r="N47" s="2"/>
    </row>
    <row r="48" spans="1:16" s="19" customFormat="1" ht="129.5" customHeight="1" x14ac:dyDescent="0.35">
      <c r="A48" s="92">
        <v>3</v>
      </c>
      <c r="B48" s="93" t="s">
        <v>124</v>
      </c>
      <c r="C48" s="93" t="s">
        <v>126</v>
      </c>
      <c r="D48" s="92">
        <v>83</v>
      </c>
      <c r="E48" s="12" t="s">
        <v>57</v>
      </c>
      <c r="F48" s="13" t="s">
        <v>45</v>
      </c>
      <c r="G48" s="14">
        <v>1</v>
      </c>
      <c r="H48" s="65">
        <f>SUM(L49+L52)</f>
        <v>355520430</v>
      </c>
      <c r="I48" s="66"/>
      <c r="J48" s="66"/>
      <c r="K48" s="66"/>
      <c r="L48" s="18"/>
      <c r="M48" s="102" t="s">
        <v>156</v>
      </c>
      <c r="N48" s="2"/>
      <c r="O48" s="2"/>
      <c r="P48" s="2"/>
    </row>
    <row r="49" spans="1:16" s="61" customFormat="1" ht="79.5" customHeight="1" x14ac:dyDescent="0.35">
      <c r="A49" s="67"/>
      <c r="B49" s="22"/>
      <c r="C49" s="22"/>
      <c r="D49" s="22"/>
      <c r="E49" s="22"/>
      <c r="F49" s="22"/>
      <c r="G49" s="22"/>
      <c r="H49" s="68"/>
      <c r="I49" s="42" t="s">
        <v>46</v>
      </c>
      <c r="J49" s="25" t="s">
        <v>148</v>
      </c>
      <c r="K49" s="99">
        <v>1</v>
      </c>
      <c r="L49" s="26">
        <f>SUM(L50:L51)</f>
        <v>115080430</v>
      </c>
      <c r="M49" s="104" t="s">
        <v>168</v>
      </c>
      <c r="N49" s="2"/>
    </row>
    <row r="50" spans="1:16" s="2" customFormat="1" ht="86.25" customHeight="1" x14ac:dyDescent="0.35">
      <c r="A50" s="1"/>
      <c r="B50" s="22"/>
      <c r="C50" s="22"/>
      <c r="D50" s="22"/>
      <c r="E50" s="22"/>
      <c r="F50" s="22"/>
      <c r="G50" s="22"/>
      <c r="H50" s="68"/>
      <c r="I50" s="47" t="s">
        <v>198</v>
      </c>
      <c r="J50" s="31" t="s">
        <v>138</v>
      </c>
      <c r="K50" s="48" t="s">
        <v>137</v>
      </c>
      <c r="L50" s="95">
        <v>16625500</v>
      </c>
      <c r="M50" s="48" t="s">
        <v>168</v>
      </c>
    </row>
    <row r="51" spans="1:16" s="19" customFormat="1" ht="72" customHeight="1" x14ac:dyDescent="0.35">
      <c r="A51" s="1"/>
      <c r="B51" s="22"/>
      <c r="C51" s="22"/>
      <c r="D51" s="22"/>
      <c r="E51" s="22"/>
      <c r="F51" s="22"/>
      <c r="G51" s="22"/>
      <c r="H51" s="68"/>
      <c r="I51" s="47" t="s">
        <v>199</v>
      </c>
      <c r="J51" s="31" t="s">
        <v>98</v>
      </c>
      <c r="K51" s="31" t="s">
        <v>83</v>
      </c>
      <c r="L51" s="95">
        <v>98454930</v>
      </c>
      <c r="M51" s="31" t="s">
        <v>168</v>
      </c>
      <c r="N51" s="2"/>
      <c r="O51" s="2"/>
      <c r="P51" s="2"/>
    </row>
    <row r="52" spans="1:16" s="2" customFormat="1" ht="72" customHeight="1" x14ac:dyDescent="0.35">
      <c r="A52" s="1"/>
      <c r="B52" s="22"/>
      <c r="C52" s="22"/>
      <c r="D52" s="22"/>
      <c r="E52" s="22"/>
      <c r="F52" s="22"/>
      <c r="G52" s="22"/>
      <c r="H52" s="68"/>
      <c r="I52" s="42" t="s">
        <v>47</v>
      </c>
      <c r="J52" s="25" t="s">
        <v>149</v>
      </c>
      <c r="K52" s="99">
        <v>1</v>
      </c>
      <c r="L52" s="26">
        <f>SUM(L53:L54)</f>
        <v>240440000</v>
      </c>
      <c r="M52" s="104" t="s">
        <v>169</v>
      </c>
    </row>
    <row r="53" spans="1:16" s="2" customFormat="1" ht="67" customHeight="1" x14ac:dyDescent="0.35">
      <c r="A53" s="1"/>
      <c r="B53" s="22"/>
      <c r="C53" s="22"/>
      <c r="D53" s="22"/>
      <c r="E53" s="22"/>
      <c r="F53" s="22"/>
      <c r="G53" s="22"/>
      <c r="H53" s="68"/>
      <c r="I53" s="47" t="s">
        <v>119</v>
      </c>
      <c r="J53" s="31" t="s">
        <v>48</v>
      </c>
      <c r="K53" s="48" t="s">
        <v>139</v>
      </c>
      <c r="L53" s="98">
        <v>115595000</v>
      </c>
      <c r="M53" s="48" t="s">
        <v>169</v>
      </c>
    </row>
    <row r="54" spans="1:16" s="2" customFormat="1" ht="67" customHeight="1" x14ac:dyDescent="0.35">
      <c r="A54" s="1"/>
      <c r="B54" s="22"/>
      <c r="C54" s="22"/>
      <c r="D54" s="22"/>
      <c r="E54" s="22"/>
      <c r="F54" s="22"/>
      <c r="G54" s="22"/>
      <c r="H54" s="68"/>
      <c r="I54" s="47" t="s">
        <v>121</v>
      </c>
      <c r="J54" s="31" t="s">
        <v>122</v>
      </c>
      <c r="K54" s="48" t="s">
        <v>139</v>
      </c>
      <c r="L54" s="98">
        <v>124845000</v>
      </c>
      <c r="M54" s="48" t="s">
        <v>169</v>
      </c>
    </row>
    <row r="55" spans="1:16" s="2" customFormat="1" ht="118" customHeight="1" x14ac:dyDescent="0.35">
      <c r="A55" s="92">
        <v>4</v>
      </c>
      <c r="B55" s="93" t="s">
        <v>124</v>
      </c>
      <c r="C55" s="94" t="s">
        <v>126</v>
      </c>
      <c r="D55" s="92">
        <v>83</v>
      </c>
      <c r="E55" s="70" t="s">
        <v>84</v>
      </c>
      <c r="F55" s="13" t="s">
        <v>12</v>
      </c>
      <c r="G55" s="14">
        <v>0.95</v>
      </c>
      <c r="H55" s="65">
        <f>SUM(L56,L59)</f>
        <v>11853865</v>
      </c>
      <c r="I55" s="66"/>
      <c r="J55" s="66"/>
      <c r="K55" s="66"/>
      <c r="L55" s="18"/>
      <c r="M55" s="102" t="s">
        <v>156</v>
      </c>
    </row>
    <row r="56" spans="1:16" s="2" customFormat="1" ht="108.5" x14ac:dyDescent="0.35">
      <c r="A56" s="1"/>
      <c r="B56" s="22"/>
      <c r="C56" s="22"/>
      <c r="D56" s="22"/>
      <c r="E56" s="22"/>
      <c r="F56" s="22"/>
      <c r="G56" s="22"/>
      <c r="H56" s="68"/>
      <c r="I56" s="42" t="s">
        <v>85</v>
      </c>
      <c r="J56" s="25" t="s">
        <v>150</v>
      </c>
      <c r="K56" s="99">
        <v>1</v>
      </c>
      <c r="L56" s="26">
        <f>SUM(L57:L58)</f>
        <v>8854755</v>
      </c>
      <c r="M56" s="104" t="s">
        <v>170</v>
      </c>
    </row>
    <row r="57" spans="1:16" s="2" customFormat="1" ht="118" customHeight="1" x14ac:dyDescent="0.35">
      <c r="A57" s="1"/>
      <c r="B57" s="22"/>
      <c r="C57" s="22"/>
      <c r="D57" s="22"/>
      <c r="E57" s="22"/>
      <c r="F57" s="22"/>
      <c r="G57" s="22"/>
      <c r="H57" s="68"/>
      <c r="I57" s="47" t="s">
        <v>86</v>
      </c>
      <c r="J57" s="31" t="s">
        <v>140</v>
      </c>
      <c r="K57" s="48" t="s">
        <v>89</v>
      </c>
      <c r="L57" s="98">
        <v>3000100</v>
      </c>
      <c r="M57" s="48" t="s">
        <v>170</v>
      </c>
    </row>
    <row r="58" spans="1:16" s="2" customFormat="1" ht="90.5" customHeight="1" x14ac:dyDescent="0.35">
      <c r="A58" s="1"/>
      <c r="B58" s="22"/>
      <c r="C58" s="22"/>
      <c r="D58" s="22"/>
      <c r="E58" s="22"/>
      <c r="F58" s="22"/>
      <c r="G58" s="22"/>
      <c r="H58" s="68"/>
      <c r="I58" s="47" t="s">
        <v>87</v>
      </c>
      <c r="J58" s="31" t="s">
        <v>88</v>
      </c>
      <c r="K58" s="86" t="s">
        <v>89</v>
      </c>
      <c r="L58" s="98">
        <v>5854655</v>
      </c>
      <c r="M58" s="86" t="s">
        <v>170</v>
      </c>
    </row>
    <row r="59" spans="1:16" s="2" customFormat="1" ht="93.5" customHeight="1" x14ac:dyDescent="0.35">
      <c r="A59" s="1"/>
      <c r="B59" s="22"/>
      <c r="C59" s="22"/>
      <c r="D59" s="22"/>
      <c r="E59" s="22"/>
      <c r="F59" s="22"/>
      <c r="G59" s="22"/>
      <c r="H59" s="68"/>
      <c r="I59" s="42" t="s">
        <v>90</v>
      </c>
      <c r="J59" s="25" t="s">
        <v>151</v>
      </c>
      <c r="K59" s="99">
        <v>1</v>
      </c>
      <c r="L59" s="49">
        <f>SUM(L60)</f>
        <v>2999110</v>
      </c>
      <c r="M59" s="104" t="s">
        <v>170</v>
      </c>
    </row>
    <row r="60" spans="1:16" s="2" customFormat="1" ht="143.5" customHeight="1" x14ac:dyDescent="0.35">
      <c r="A60" s="1"/>
      <c r="B60" s="22"/>
      <c r="C60" s="22"/>
      <c r="D60" s="22"/>
      <c r="E60" s="22"/>
      <c r="F60" s="22"/>
      <c r="G60" s="22"/>
      <c r="H60" s="68"/>
      <c r="I60" s="47" t="s">
        <v>91</v>
      </c>
      <c r="J60" s="31" t="s">
        <v>92</v>
      </c>
      <c r="K60" s="86" t="s">
        <v>89</v>
      </c>
      <c r="L60" s="98">
        <v>2999110</v>
      </c>
      <c r="M60" s="48" t="s">
        <v>170</v>
      </c>
    </row>
    <row r="61" spans="1:16" s="2" customFormat="1" ht="119" customHeight="1" x14ac:dyDescent="0.35">
      <c r="A61" s="92">
        <v>4</v>
      </c>
      <c r="B61" s="93" t="s">
        <v>124</v>
      </c>
      <c r="C61" s="94" t="s">
        <v>126</v>
      </c>
      <c r="D61" s="92">
        <v>83</v>
      </c>
      <c r="E61" s="70" t="s">
        <v>49</v>
      </c>
      <c r="F61" s="13" t="s">
        <v>12</v>
      </c>
      <c r="G61" s="14">
        <v>0.95</v>
      </c>
      <c r="H61" s="65">
        <f>SUM(L62)</f>
        <v>18171000</v>
      </c>
      <c r="I61" s="66"/>
      <c r="J61" s="66"/>
      <c r="K61" s="66"/>
      <c r="L61" s="18"/>
      <c r="M61" s="13" t="s">
        <v>156</v>
      </c>
    </row>
    <row r="62" spans="1:16" s="2" customFormat="1" ht="108.5" x14ac:dyDescent="0.35">
      <c r="A62" s="69"/>
      <c r="B62" s="22"/>
      <c r="C62" s="22"/>
      <c r="D62" s="22"/>
      <c r="E62" s="22"/>
      <c r="F62" s="22"/>
      <c r="G62" s="22"/>
      <c r="H62" s="68"/>
      <c r="I62" s="42" t="s">
        <v>50</v>
      </c>
      <c r="J62" s="25" t="s">
        <v>152</v>
      </c>
      <c r="K62" s="99">
        <v>1</v>
      </c>
      <c r="L62" s="26">
        <f>SUM(L63)</f>
        <v>18171000</v>
      </c>
      <c r="M62" s="104" t="s">
        <v>171</v>
      </c>
    </row>
    <row r="63" spans="1:16" s="2" customFormat="1" ht="72" customHeight="1" x14ac:dyDescent="0.35">
      <c r="A63" s="69"/>
      <c r="B63" s="22"/>
      <c r="C63" s="22"/>
      <c r="D63" s="22"/>
      <c r="E63" s="22"/>
      <c r="F63" s="22"/>
      <c r="G63" s="22"/>
      <c r="H63" s="68"/>
      <c r="I63" s="47" t="s">
        <v>208</v>
      </c>
      <c r="J63" s="31" t="s">
        <v>51</v>
      </c>
      <c r="K63" s="48">
        <v>1</v>
      </c>
      <c r="L63" s="98">
        <v>18171000</v>
      </c>
      <c r="M63" s="48" t="s">
        <v>171</v>
      </c>
    </row>
    <row r="64" spans="1:16" s="2" customFormat="1" ht="123.5" customHeight="1" x14ac:dyDescent="0.35">
      <c r="A64" s="92">
        <v>5</v>
      </c>
      <c r="B64" s="94" t="s">
        <v>124</v>
      </c>
      <c r="C64" s="94" t="s">
        <v>126</v>
      </c>
      <c r="D64" s="92">
        <v>83</v>
      </c>
      <c r="E64" s="70" t="s">
        <v>52</v>
      </c>
      <c r="F64" s="105" t="s">
        <v>53</v>
      </c>
      <c r="G64" s="14">
        <v>1</v>
      </c>
      <c r="H64" s="65">
        <f>SUM(L65)</f>
        <v>24215100</v>
      </c>
      <c r="I64" s="66"/>
      <c r="J64" s="66"/>
      <c r="K64" s="66"/>
      <c r="L64" s="18"/>
      <c r="M64" s="102" t="s">
        <v>156</v>
      </c>
    </row>
    <row r="65" spans="1:14" s="2" customFormat="1" ht="93" x14ac:dyDescent="0.35">
      <c r="A65" s="1"/>
      <c r="B65" s="22"/>
      <c r="C65" s="22"/>
      <c r="D65" s="22"/>
      <c r="E65" s="22"/>
      <c r="F65" s="22"/>
      <c r="G65" s="22"/>
      <c r="H65" s="68"/>
      <c r="I65" s="42" t="s">
        <v>153</v>
      </c>
      <c r="J65" s="25" t="s">
        <v>153</v>
      </c>
      <c r="K65" s="99">
        <v>1</v>
      </c>
      <c r="L65" s="26">
        <f>SUM(L66,L69)</f>
        <v>24215100</v>
      </c>
      <c r="M65" s="103" t="s">
        <v>172</v>
      </c>
    </row>
    <row r="66" spans="1:14" s="2" customFormat="1" ht="93" x14ac:dyDescent="0.35">
      <c r="A66" s="1"/>
      <c r="B66" s="22"/>
      <c r="C66" s="22"/>
      <c r="D66" s="22"/>
      <c r="E66" s="22"/>
      <c r="F66" s="22"/>
      <c r="G66" s="22"/>
      <c r="H66" s="68"/>
      <c r="I66" s="47" t="s">
        <v>213</v>
      </c>
      <c r="J66" s="31" t="s">
        <v>99</v>
      </c>
      <c r="K66" s="86" t="s">
        <v>93</v>
      </c>
      <c r="L66" s="98">
        <v>7325200</v>
      </c>
      <c r="M66" s="86" t="s">
        <v>171</v>
      </c>
    </row>
    <row r="67" spans="1:14" s="2" customFormat="1" ht="62" hidden="1" x14ac:dyDescent="0.35">
      <c r="A67" s="1"/>
      <c r="B67" s="22"/>
      <c r="C67" s="22"/>
      <c r="D67" s="22"/>
      <c r="E67" s="22"/>
      <c r="F67" s="22"/>
      <c r="G67" s="22"/>
      <c r="H67" s="68"/>
      <c r="I67" s="47" t="s">
        <v>54</v>
      </c>
      <c r="J67" s="31" t="s">
        <v>55</v>
      </c>
      <c r="K67" s="48">
        <v>1</v>
      </c>
      <c r="L67" s="98">
        <v>16889900</v>
      </c>
      <c r="M67" s="48">
        <v>1</v>
      </c>
    </row>
    <row r="68" spans="1:14" s="2" customFormat="1" ht="46.5" hidden="1" x14ac:dyDescent="0.35">
      <c r="A68" s="1"/>
      <c r="B68" s="22"/>
      <c r="C68" s="22"/>
      <c r="D68" s="22"/>
      <c r="E68" s="22"/>
      <c r="F68" s="22"/>
      <c r="G68" s="22"/>
      <c r="H68" s="68"/>
      <c r="I68" s="47" t="s">
        <v>56</v>
      </c>
      <c r="J68" s="31" t="s">
        <v>100</v>
      </c>
      <c r="K68" s="31" t="s">
        <v>83</v>
      </c>
      <c r="L68" s="98">
        <v>7325200</v>
      </c>
      <c r="M68" s="31" t="s">
        <v>83</v>
      </c>
    </row>
    <row r="69" spans="1:14" s="2" customFormat="1" ht="93" x14ac:dyDescent="0.35">
      <c r="A69" s="1"/>
      <c r="B69" s="22"/>
      <c r="C69" s="22"/>
      <c r="D69" s="22"/>
      <c r="E69" s="22"/>
      <c r="F69" s="22"/>
      <c r="G69" s="22"/>
      <c r="H69" s="68"/>
      <c r="I69" s="47" t="s">
        <v>94</v>
      </c>
      <c r="J69" s="31" t="s">
        <v>102</v>
      </c>
      <c r="K69" s="31" t="s">
        <v>83</v>
      </c>
      <c r="L69" s="98">
        <v>16889900</v>
      </c>
      <c r="M69" s="31" t="s">
        <v>168</v>
      </c>
    </row>
    <row r="70" spans="1:14" s="2" customFormat="1" ht="15.5" x14ac:dyDescent="0.35">
      <c r="F70" s="3"/>
      <c r="G70" s="3"/>
      <c r="H70" s="3"/>
      <c r="I70" s="71"/>
      <c r="J70" s="3"/>
      <c r="K70" s="3"/>
      <c r="M70" s="3"/>
    </row>
    <row r="71" spans="1:14" s="2" customFormat="1" ht="17.5" x14ac:dyDescent="0.35">
      <c r="F71" s="3"/>
      <c r="G71" s="3"/>
      <c r="H71" s="3"/>
      <c r="I71" s="3"/>
      <c r="J71" s="75" t="s">
        <v>141</v>
      </c>
      <c r="K71" s="76"/>
      <c r="L71" s="3"/>
      <c r="M71" s="76"/>
    </row>
    <row r="72" spans="1:14" s="2" customFormat="1" ht="17.5" x14ac:dyDescent="0.35">
      <c r="F72" s="3"/>
      <c r="G72" s="3"/>
      <c r="H72" s="3"/>
      <c r="I72" s="3"/>
      <c r="J72" s="75" t="s">
        <v>14</v>
      </c>
      <c r="K72" s="76"/>
      <c r="L72" s="3"/>
      <c r="M72" s="76"/>
    </row>
    <row r="73" spans="1:14" s="2" customFormat="1" ht="17.5" x14ac:dyDescent="0.35">
      <c r="F73" s="3"/>
      <c r="G73" s="3"/>
      <c r="H73" s="3"/>
      <c r="I73" s="3"/>
      <c r="J73" s="77"/>
      <c r="K73" s="78"/>
      <c r="L73" s="3"/>
      <c r="M73" s="78"/>
    </row>
    <row r="74" spans="1:14" s="2" customFormat="1" ht="17.5" x14ac:dyDescent="0.35">
      <c r="F74" s="3"/>
      <c r="G74" s="3"/>
      <c r="H74" s="3"/>
      <c r="I74" s="3"/>
      <c r="J74" s="77"/>
      <c r="K74" s="78"/>
      <c r="L74" s="3"/>
      <c r="M74" s="78"/>
    </row>
    <row r="75" spans="1:14" s="2" customFormat="1" ht="17.5" x14ac:dyDescent="0.35">
      <c r="F75" s="3"/>
      <c r="G75" s="3"/>
      <c r="H75" s="3"/>
      <c r="I75" s="3"/>
      <c r="J75" s="75"/>
      <c r="K75" s="79"/>
      <c r="L75" s="3"/>
      <c r="M75" s="79"/>
    </row>
    <row r="76" spans="1:14" s="2" customFormat="1" ht="17.5" x14ac:dyDescent="0.35">
      <c r="F76" s="3"/>
      <c r="G76" s="3"/>
      <c r="H76" s="3"/>
      <c r="I76" s="3"/>
      <c r="J76" s="80" t="s">
        <v>120</v>
      </c>
      <c r="K76" s="78"/>
      <c r="L76" s="3"/>
      <c r="M76" s="78"/>
    </row>
    <row r="77" spans="1:14" s="2" customFormat="1" ht="17.5" x14ac:dyDescent="0.35">
      <c r="A77" s="72"/>
      <c r="B77" s="72"/>
      <c r="C77" s="72"/>
      <c r="D77" s="72"/>
      <c r="E77" s="72"/>
      <c r="F77" s="73"/>
      <c r="G77" s="73"/>
      <c r="H77" s="73"/>
      <c r="I77" s="73"/>
      <c r="J77" s="75" t="s">
        <v>58</v>
      </c>
      <c r="K77" s="78"/>
      <c r="L77" s="73"/>
      <c r="M77" s="78"/>
      <c r="N77" s="72"/>
    </row>
    <row r="78" spans="1:14" s="2" customFormat="1" ht="15.5" x14ac:dyDescent="0.35">
      <c r="A78" s="72"/>
      <c r="B78" s="72"/>
      <c r="C78" s="72"/>
      <c r="D78" s="72"/>
      <c r="E78" s="72"/>
      <c r="F78" s="73"/>
      <c r="G78" s="73"/>
      <c r="H78" s="73"/>
      <c r="I78" s="73"/>
      <c r="J78" s="73"/>
      <c r="K78" s="73"/>
      <c r="L78" s="73"/>
      <c r="M78" s="73"/>
      <c r="N78" s="72"/>
    </row>
    <row r="79" spans="1:14" s="2" customFormat="1" ht="15.5" x14ac:dyDescent="0.35">
      <c r="A79" s="72"/>
      <c r="B79" s="72"/>
      <c r="C79" s="72"/>
      <c r="D79" s="72"/>
      <c r="E79" s="72"/>
      <c r="F79" s="73"/>
      <c r="G79" s="73"/>
      <c r="H79" s="73"/>
      <c r="I79" s="73"/>
      <c r="J79" s="73"/>
      <c r="K79" s="73"/>
      <c r="L79" s="73"/>
      <c r="M79" s="73"/>
      <c r="N79" s="72"/>
    </row>
  </sheetData>
  <mergeCells count="15">
    <mergeCell ref="M4:M5"/>
    <mergeCell ref="I4:I5"/>
    <mergeCell ref="J4:J5"/>
    <mergeCell ref="K4:K5"/>
    <mergeCell ref="L4:L5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</mergeCells>
  <pageMargins left="0.70866141732283505" right="0.70866141732283505" top="0.74803149606299202" bottom="0.74803149606299202" header="0.31496062992126" footer="0.31496062992126"/>
  <pageSetup paperSize="5" scale="66" orientation="landscape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tabSelected="1" view="pageBreakPreview" topLeftCell="C130" zoomScale="88" zoomScaleNormal="100" zoomScaleSheetLayoutView="88" workbookViewId="0">
      <selection activeCell="O44" sqref="O44"/>
    </sheetView>
  </sheetViews>
  <sheetFormatPr defaultRowHeight="14.5" x14ac:dyDescent="0.35"/>
  <cols>
    <col min="1" max="1" width="3.6328125" customWidth="1"/>
    <col min="2" max="2" width="15" customWidth="1"/>
    <col min="3" max="3" width="11" customWidth="1"/>
    <col min="4" max="4" width="9" customWidth="1"/>
    <col min="5" max="5" width="13.453125" customWidth="1"/>
    <col min="6" max="6" width="15.6328125" customWidth="1"/>
    <col min="7" max="7" width="9.26953125" customWidth="1"/>
    <col min="8" max="8" width="16.6328125" customWidth="1"/>
    <col min="9" max="9" width="13.54296875" customWidth="1"/>
    <col min="10" max="10" width="15.81640625" customWidth="1"/>
    <col min="11" max="11" width="19.36328125" customWidth="1"/>
    <col min="12" max="12" width="21.36328125" customWidth="1"/>
    <col min="13" max="13" width="14.453125" customWidth="1"/>
    <col min="14" max="14" width="7.08984375" customWidth="1"/>
    <col min="15" max="15" width="14.36328125" style="129" customWidth="1"/>
    <col min="17" max="17" width="10.453125" bestFit="1" customWidth="1"/>
  </cols>
  <sheetData>
    <row r="1" spans="1:15" x14ac:dyDescent="0.35">
      <c r="A1" s="162" t="s">
        <v>184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5" x14ac:dyDescent="0.35">
      <c r="A2" s="163" t="s">
        <v>185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5" ht="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7"/>
    </row>
    <row r="4" spans="1:15" ht="42" x14ac:dyDescent="0.35">
      <c r="A4" s="124" t="s">
        <v>0</v>
      </c>
      <c r="B4" s="125" t="s">
        <v>173</v>
      </c>
      <c r="C4" s="125" t="s">
        <v>174</v>
      </c>
      <c r="D4" s="125" t="s">
        <v>175</v>
      </c>
      <c r="E4" s="124" t="s">
        <v>176</v>
      </c>
      <c r="F4" s="125" t="s">
        <v>181</v>
      </c>
      <c r="G4" s="125" t="s">
        <v>175</v>
      </c>
      <c r="H4" s="125" t="s">
        <v>183</v>
      </c>
      <c r="I4" s="125" t="s">
        <v>177</v>
      </c>
      <c r="J4" s="125" t="s">
        <v>178</v>
      </c>
      <c r="K4" s="125" t="s">
        <v>179</v>
      </c>
      <c r="L4" s="125" t="s">
        <v>180</v>
      </c>
      <c r="M4" s="125" t="s">
        <v>183</v>
      </c>
      <c r="N4" s="166" t="s">
        <v>182</v>
      </c>
      <c r="O4" s="167"/>
    </row>
    <row r="5" spans="1:15" x14ac:dyDescent="0.35">
      <c r="A5" s="117">
        <v>1</v>
      </c>
      <c r="B5" s="117">
        <v>2</v>
      </c>
      <c r="C5" s="117">
        <v>3</v>
      </c>
      <c r="D5" s="117">
        <v>4</v>
      </c>
      <c r="E5" s="117">
        <v>5</v>
      </c>
      <c r="F5" s="117">
        <v>6</v>
      </c>
      <c r="G5" s="117">
        <v>7</v>
      </c>
      <c r="H5" s="117">
        <v>8</v>
      </c>
      <c r="I5" s="117">
        <v>9</v>
      </c>
      <c r="J5" s="117">
        <v>10</v>
      </c>
      <c r="K5" s="117">
        <v>11</v>
      </c>
      <c r="L5" s="117">
        <v>12</v>
      </c>
      <c r="M5" s="117">
        <v>13</v>
      </c>
      <c r="N5" s="168">
        <v>14</v>
      </c>
      <c r="O5" s="169"/>
    </row>
    <row r="6" spans="1:15" ht="29" customHeight="1" x14ac:dyDescent="0.35">
      <c r="A6" s="146">
        <v>1</v>
      </c>
      <c r="B6" s="147" t="s">
        <v>186</v>
      </c>
      <c r="C6" s="147" t="s">
        <v>187</v>
      </c>
      <c r="D6" s="136">
        <v>85</v>
      </c>
      <c r="E6" s="153" t="s">
        <v>188</v>
      </c>
      <c r="F6" s="137" t="s">
        <v>146</v>
      </c>
      <c r="G6" s="154">
        <v>1</v>
      </c>
      <c r="H6" s="144">
        <f>M6</f>
        <v>14970000</v>
      </c>
      <c r="I6" s="137" t="s">
        <v>44</v>
      </c>
      <c r="J6" s="137" t="s">
        <v>147</v>
      </c>
      <c r="K6" s="137" t="s">
        <v>189</v>
      </c>
      <c r="L6" s="137" t="s">
        <v>190</v>
      </c>
      <c r="M6" s="144">
        <f>SUM(O6:O9)</f>
        <v>14970000</v>
      </c>
      <c r="N6" s="119" t="s">
        <v>193</v>
      </c>
      <c r="O6" s="120">
        <v>4052500</v>
      </c>
    </row>
    <row r="7" spans="1:15" ht="31" customHeight="1" x14ac:dyDescent="0.35">
      <c r="A7" s="146"/>
      <c r="B7" s="147"/>
      <c r="C7" s="147"/>
      <c r="D7" s="136"/>
      <c r="E7" s="153"/>
      <c r="F7" s="137"/>
      <c r="G7" s="154"/>
      <c r="H7" s="144"/>
      <c r="I7" s="137"/>
      <c r="J7" s="137"/>
      <c r="K7" s="137"/>
      <c r="L7" s="137"/>
      <c r="M7" s="144"/>
      <c r="N7" s="119" t="s">
        <v>191</v>
      </c>
      <c r="O7" s="120">
        <v>3367500</v>
      </c>
    </row>
    <row r="8" spans="1:15" ht="31" customHeight="1" x14ac:dyDescent="0.35">
      <c r="A8" s="146"/>
      <c r="B8" s="147"/>
      <c r="C8" s="147"/>
      <c r="D8" s="136"/>
      <c r="E8" s="153"/>
      <c r="F8" s="137"/>
      <c r="G8" s="154"/>
      <c r="H8" s="144"/>
      <c r="I8" s="137"/>
      <c r="J8" s="137"/>
      <c r="K8" s="137"/>
      <c r="L8" s="137"/>
      <c r="M8" s="144"/>
      <c r="N8" s="119" t="s">
        <v>192</v>
      </c>
      <c r="O8" s="120">
        <v>4212500</v>
      </c>
    </row>
    <row r="9" spans="1:15" ht="29.5" customHeight="1" x14ac:dyDescent="0.35">
      <c r="A9" s="146"/>
      <c r="B9" s="147"/>
      <c r="C9" s="147"/>
      <c r="D9" s="136"/>
      <c r="E9" s="153"/>
      <c r="F9" s="137"/>
      <c r="G9" s="154"/>
      <c r="H9" s="144"/>
      <c r="I9" s="137"/>
      <c r="J9" s="137"/>
      <c r="K9" s="137"/>
      <c r="L9" s="137"/>
      <c r="M9" s="144"/>
      <c r="N9" s="119" t="s">
        <v>194</v>
      </c>
      <c r="O9" s="120">
        <v>3337500</v>
      </c>
    </row>
    <row r="10" spans="1:15" ht="20" customHeight="1" x14ac:dyDescent="0.35">
      <c r="A10" s="146"/>
      <c r="B10" s="147"/>
      <c r="C10" s="147"/>
      <c r="D10" s="136"/>
      <c r="E10" s="152" t="s">
        <v>195</v>
      </c>
      <c r="F10" s="151" t="s">
        <v>45</v>
      </c>
      <c r="G10" s="159">
        <v>1</v>
      </c>
      <c r="H10" s="157">
        <f>SUM(M10:M25)</f>
        <v>353410450</v>
      </c>
      <c r="I10" s="137" t="s">
        <v>196</v>
      </c>
      <c r="J10" s="137" t="s">
        <v>148</v>
      </c>
      <c r="K10" s="137" t="s">
        <v>198</v>
      </c>
      <c r="L10" s="137" t="s">
        <v>200</v>
      </c>
      <c r="M10" s="140">
        <f>SUM(O10:O13)</f>
        <v>16425500</v>
      </c>
      <c r="N10" s="119" t="s">
        <v>193</v>
      </c>
      <c r="O10" s="121">
        <v>16425500</v>
      </c>
    </row>
    <row r="11" spans="1:15" ht="20.5" customHeight="1" x14ac:dyDescent="0.35">
      <c r="A11" s="146"/>
      <c r="B11" s="147"/>
      <c r="C11" s="147"/>
      <c r="D11" s="136"/>
      <c r="E11" s="152"/>
      <c r="F11" s="161"/>
      <c r="G11" s="160"/>
      <c r="H11" s="158"/>
      <c r="I11" s="137"/>
      <c r="J11" s="137"/>
      <c r="K11" s="137"/>
      <c r="L11" s="137"/>
      <c r="M11" s="141"/>
      <c r="N11" s="119" t="s">
        <v>191</v>
      </c>
      <c r="O11" s="121"/>
    </row>
    <row r="12" spans="1:15" ht="20" customHeight="1" x14ac:dyDescent="0.35">
      <c r="A12" s="146"/>
      <c r="B12" s="147"/>
      <c r="C12" s="147"/>
      <c r="D12" s="136"/>
      <c r="E12" s="152"/>
      <c r="F12" s="161"/>
      <c r="G12" s="160"/>
      <c r="H12" s="158"/>
      <c r="I12" s="137"/>
      <c r="J12" s="137"/>
      <c r="K12" s="137"/>
      <c r="L12" s="137"/>
      <c r="M12" s="141"/>
      <c r="N12" s="119" t="s">
        <v>192</v>
      </c>
      <c r="O12" s="121"/>
    </row>
    <row r="13" spans="1:15" ht="20" customHeight="1" x14ac:dyDescent="0.35">
      <c r="A13" s="146"/>
      <c r="B13" s="147"/>
      <c r="C13" s="147"/>
      <c r="D13" s="136"/>
      <c r="E13" s="152"/>
      <c r="F13" s="161"/>
      <c r="G13" s="160"/>
      <c r="H13" s="158"/>
      <c r="I13" s="137"/>
      <c r="J13" s="137"/>
      <c r="K13" s="137"/>
      <c r="L13" s="137"/>
      <c r="M13" s="141"/>
      <c r="N13" s="119" t="s">
        <v>194</v>
      </c>
      <c r="O13" s="121"/>
    </row>
    <row r="14" spans="1:15" ht="21" customHeight="1" x14ac:dyDescent="0.35">
      <c r="A14" s="146"/>
      <c r="B14" s="147"/>
      <c r="C14" s="147"/>
      <c r="D14" s="136"/>
      <c r="E14" s="152"/>
      <c r="F14" s="161"/>
      <c r="G14" s="160"/>
      <c r="H14" s="158"/>
      <c r="I14" s="137"/>
      <c r="J14" s="137"/>
      <c r="K14" s="137" t="s">
        <v>199</v>
      </c>
      <c r="L14" s="137" t="s">
        <v>201</v>
      </c>
      <c r="M14" s="140">
        <f>SUM(O14:O17)</f>
        <v>96534950</v>
      </c>
      <c r="N14" s="119" t="s">
        <v>193</v>
      </c>
      <c r="O14" s="122">
        <v>17757725</v>
      </c>
    </row>
    <row r="15" spans="1:15" ht="19.5" customHeight="1" x14ac:dyDescent="0.35">
      <c r="A15" s="146"/>
      <c r="B15" s="147"/>
      <c r="C15" s="147"/>
      <c r="D15" s="136"/>
      <c r="E15" s="152"/>
      <c r="F15" s="161"/>
      <c r="G15" s="160"/>
      <c r="H15" s="158"/>
      <c r="I15" s="137"/>
      <c r="J15" s="137"/>
      <c r="K15" s="137"/>
      <c r="L15" s="137"/>
      <c r="M15" s="141"/>
      <c r="N15" s="119" t="s">
        <v>191</v>
      </c>
      <c r="O15" s="122">
        <v>34095775</v>
      </c>
    </row>
    <row r="16" spans="1:15" ht="19" customHeight="1" x14ac:dyDescent="0.35">
      <c r="A16" s="146"/>
      <c r="B16" s="147"/>
      <c r="C16" s="147"/>
      <c r="D16" s="136"/>
      <c r="E16" s="152"/>
      <c r="F16" s="161"/>
      <c r="G16" s="160"/>
      <c r="H16" s="158"/>
      <c r="I16" s="137"/>
      <c r="J16" s="137"/>
      <c r="K16" s="137"/>
      <c r="L16" s="137"/>
      <c r="M16" s="141"/>
      <c r="N16" s="119" t="s">
        <v>192</v>
      </c>
      <c r="O16" s="122">
        <v>26361225</v>
      </c>
    </row>
    <row r="17" spans="1:17" ht="17.5" customHeight="1" x14ac:dyDescent="0.35">
      <c r="A17" s="146"/>
      <c r="B17" s="147"/>
      <c r="C17" s="147"/>
      <c r="D17" s="136"/>
      <c r="E17" s="152"/>
      <c r="F17" s="161"/>
      <c r="G17" s="160"/>
      <c r="H17" s="158"/>
      <c r="I17" s="137"/>
      <c r="J17" s="137"/>
      <c r="K17" s="137"/>
      <c r="L17" s="137"/>
      <c r="M17" s="141"/>
      <c r="N17" s="119" t="s">
        <v>194</v>
      </c>
      <c r="O17" s="122">
        <v>18320225</v>
      </c>
    </row>
    <row r="18" spans="1:17" ht="17" customHeight="1" x14ac:dyDescent="0.35">
      <c r="A18" s="146"/>
      <c r="B18" s="147"/>
      <c r="C18" s="147"/>
      <c r="D18" s="136"/>
      <c r="E18" s="152"/>
      <c r="F18" s="161"/>
      <c r="G18" s="160"/>
      <c r="H18" s="158"/>
      <c r="I18" s="137" t="s">
        <v>197</v>
      </c>
      <c r="J18" s="137" t="s">
        <v>149</v>
      </c>
      <c r="K18" s="137" t="s">
        <v>202</v>
      </c>
      <c r="L18" s="137" t="s">
        <v>203</v>
      </c>
      <c r="M18" s="140">
        <f>SUM(O18:O21)</f>
        <v>115660000</v>
      </c>
      <c r="N18" s="119" t="s">
        <v>193</v>
      </c>
      <c r="O18" s="122">
        <v>57830000</v>
      </c>
    </row>
    <row r="19" spans="1:17" ht="17" customHeight="1" x14ac:dyDescent="0.35">
      <c r="A19" s="146"/>
      <c r="B19" s="147"/>
      <c r="C19" s="147"/>
      <c r="D19" s="136"/>
      <c r="E19" s="152"/>
      <c r="F19" s="161"/>
      <c r="G19" s="160"/>
      <c r="H19" s="158"/>
      <c r="I19" s="137"/>
      <c r="J19" s="137"/>
      <c r="K19" s="137"/>
      <c r="L19" s="137"/>
      <c r="M19" s="141"/>
      <c r="N19" s="119" t="s">
        <v>191</v>
      </c>
      <c r="O19" s="122">
        <v>57830000</v>
      </c>
    </row>
    <row r="20" spans="1:17" ht="17" customHeight="1" x14ac:dyDescent="0.35">
      <c r="A20" s="146"/>
      <c r="B20" s="147"/>
      <c r="C20" s="147"/>
      <c r="D20" s="136"/>
      <c r="E20" s="152"/>
      <c r="F20" s="161"/>
      <c r="G20" s="160"/>
      <c r="H20" s="158"/>
      <c r="I20" s="137"/>
      <c r="J20" s="137"/>
      <c r="K20" s="137"/>
      <c r="L20" s="137"/>
      <c r="M20" s="141"/>
      <c r="N20" s="119" t="s">
        <v>192</v>
      </c>
      <c r="O20" s="122"/>
    </row>
    <row r="21" spans="1:17" ht="16.5" customHeight="1" x14ac:dyDescent="0.35">
      <c r="A21" s="146"/>
      <c r="B21" s="147"/>
      <c r="C21" s="147"/>
      <c r="D21" s="136"/>
      <c r="E21" s="152"/>
      <c r="F21" s="161"/>
      <c r="G21" s="160"/>
      <c r="H21" s="158"/>
      <c r="I21" s="137"/>
      <c r="J21" s="137"/>
      <c r="K21" s="137"/>
      <c r="L21" s="137"/>
      <c r="M21" s="141"/>
      <c r="N21" s="119" t="s">
        <v>194</v>
      </c>
      <c r="O21" s="122"/>
    </row>
    <row r="22" spans="1:17" ht="20" customHeight="1" x14ac:dyDescent="0.35">
      <c r="A22" s="146"/>
      <c r="B22" s="147"/>
      <c r="C22" s="147"/>
      <c r="D22" s="136"/>
      <c r="E22" s="152"/>
      <c r="F22" s="161"/>
      <c r="G22" s="160"/>
      <c r="H22" s="158"/>
      <c r="I22" s="137"/>
      <c r="J22" s="137"/>
      <c r="K22" s="137" t="s">
        <v>121</v>
      </c>
      <c r="L22" s="137" t="s">
        <v>204</v>
      </c>
      <c r="M22" s="140">
        <f>SUM(O22:O25)</f>
        <v>124790000</v>
      </c>
      <c r="N22" s="119" t="s">
        <v>193</v>
      </c>
      <c r="O22" s="122">
        <v>52370000</v>
      </c>
    </row>
    <row r="23" spans="1:17" ht="18.5" customHeight="1" x14ac:dyDescent="0.35">
      <c r="A23" s="146"/>
      <c r="B23" s="147"/>
      <c r="C23" s="147"/>
      <c r="D23" s="136"/>
      <c r="E23" s="152"/>
      <c r="F23" s="161"/>
      <c r="G23" s="160"/>
      <c r="H23" s="158"/>
      <c r="I23" s="137"/>
      <c r="J23" s="137"/>
      <c r="K23" s="137"/>
      <c r="L23" s="137"/>
      <c r="M23" s="141"/>
      <c r="N23" s="119" t="s">
        <v>191</v>
      </c>
      <c r="O23" s="122">
        <v>52370000</v>
      </c>
    </row>
    <row r="24" spans="1:17" ht="17.5" customHeight="1" x14ac:dyDescent="0.35">
      <c r="A24" s="146"/>
      <c r="B24" s="147"/>
      <c r="C24" s="147"/>
      <c r="D24" s="136"/>
      <c r="E24" s="152"/>
      <c r="F24" s="161"/>
      <c r="G24" s="160"/>
      <c r="H24" s="158"/>
      <c r="I24" s="137"/>
      <c r="J24" s="137"/>
      <c r="K24" s="137"/>
      <c r="L24" s="137"/>
      <c r="M24" s="141"/>
      <c r="N24" s="119" t="s">
        <v>192</v>
      </c>
      <c r="O24" s="122">
        <v>10200000</v>
      </c>
    </row>
    <row r="25" spans="1:17" ht="21" customHeight="1" x14ac:dyDescent="0.35">
      <c r="A25" s="146"/>
      <c r="B25" s="147"/>
      <c r="C25" s="147"/>
      <c r="D25" s="136"/>
      <c r="E25" s="152"/>
      <c r="F25" s="161"/>
      <c r="G25" s="160"/>
      <c r="H25" s="158"/>
      <c r="I25" s="151"/>
      <c r="J25" s="151"/>
      <c r="K25" s="151"/>
      <c r="L25" s="151"/>
      <c r="M25" s="141"/>
      <c r="N25" s="119" t="s">
        <v>194</v>
      </c>
      <c r="O25" s="122">
        <v>9850000</v>
      </c>
    </row>
    <row r="26" spans="1:17" x14ac:dyDescent="0.35">
      <c r="A26" s="146"/>
      <c r="B26" s="147"/>
      <c r="C26" s="147"/>
      <c r="D26" s="136"/>
      <c r="E26" s="153" t="s">
        <v>205</v>
      </c>
      <c r="F26" s="137" t="s">
        <v>12</v>
      </c>
      <c r="G26" s="154">
        <v>1</v>
      </c>
      <c r="H26" s="156">
        <f>SUM(M26:M37)</f>
        <v>12196450</v>
      </c>
      <c r="I26" s="137" t="s">
        <v>85</v>
      </c>
      <c r="J26" s="137" t="s">
        <v>150</v>
      </c>
      <c r="K26" s="145" t="s">
        <v>86</v>
      </c>
      <c r="L26" s="145" t="s">
        <v>249</v>
      </c>
      <c r="M26" s="140">
        <f t="shared" ref="M26" si="0">SUM(O26:O29)</f>
        <v>3130100</v>
      </c>
      <c r="N26" s="119" t="s">
        <v>193</v>
      </c>
      <c r="O26" s="122">
        <v>711350</v>
      </c>
    </row>
    <row r="27" spans="1:17" x14ac:dyDescent="0.35">
      <c r="A27" s="146"/>
      <c r="B27" s="147"/>
      <c r="C27" s="147"/>
      <c r="D27" s="136"/>
      <c r="E27" s="153"/>
      <c r="F27" s="137"/>
      <c r="G27" s="154"/>
      <c r="H27" s="164"/>
      <c r="I27" s="137"/>
      <c r="J27" s="137"/>
      <c r="K27" s="145"/>
      <c r="L27" s="145"/>
      <c r="M27" s="141"/>
      <c r="N27" s="119" t="s">
        <v>191</v>
      </c>
      <c r="O27" s="122">
        <v>855350</v>
      </c>
    </row>
    <row r="28" spans="1:17" x14ac:dyDescent="0.35">
      <c r="A28" s="146"/>
      <c r="B28" s="147"/>
      <c r="C28" s="147"/>
      <c r="D28" s="136"/>
      <c r="E28" s="153"/>
      <c r="F28" s="137"/>
      <c r="G28" s="154"/>
      <c r="H28" s="164"/>
      <c r="I28" s="137"/>
      <c r="J28" s="137"/>
      <c r="K28" s="145"/>
      <c r="L28" s="145"/>
      <c r="M28" s="141"/>
      <c r="N28" s="119" t="s">
        <v>192</v>
      </c>
      <c r="O28" s="122">
        <v>781700</v>
      </c>
    </row>
    <row r="29" spans="1:17" ht="20" customHeight="1" x14ac:dyDescent="0.35">
      <c r="A29" s="146"/>
      <c r="B29" s="147"/>
      <c r="C29" s="147"/>
      <c r="D29" s="136"/>
      <c r="E29" s="153"/>
      <c r="F29" s="137"/>
      <c r="G29" s="154"/>
      <c r="H29" s="164"/>
      <c r="I29" s="137"/>
      <c r="J29" s="137"/>
      <c r="K29" s="145"/>
      <c r="L29" s="145"/>
      <c r="M29" s="141"/>
      <c r="N29" s="119" t="s">
        <v>194</v>
      </c>
      <c r="O29" s="122">
        <v>781700</v>
      </c>
    </row>
    <row r="30" spans="1:17" x14ac:dyDescent="0.35">
      <c r="A30" s="146"/>
      <c r="B30" s="147"/>
      <c r="C30" s="147"/>
      <c r="D30" s="136"/>
      <c r="E30" s="153"/>
      <c r="F30" s="137"/>
      <c r="G30" s="154"/>
      <c r="H30" s="164"/>
      <c r="I30" s="137"/>
      <c r="J30" s="137"/>
      <c r="K30" s="137" t="s">
        <v>87</v>
      </c>
      <c r="L30" s="139" t="s">
        <v>206</v>
      </c>
      <c r="M30" s="140">
        <f t="shared" ref="M30" si="1">SUM(O30:O33)</f>
        <v>5904250</v>
      </c>
      <c r="N30" s="119" t="s">
        <v>193</v>
      </c>
      <c r="O30" s="122">
        <v>1372825</v>
      </c>
      <c r="Q30" s="130">
        <f>SUM(H26:H37)</f>
        <v>12196450</v>
      </c>
    </row>
    <row r="31" spans="1:17" x14ac:dyDescent="0.35">
      <c r="A31" s="146"/>
      <c r="B31" s="147"/>
      <c r="C31" s="147"/>
      <c r="D31" s="136"/>
      <c r="E31" s="153"/>
      <c r="F31" s="137"/>
      <c r="G31" s="154"/>
      <c r="H31" s="164"/>
      <c r="I31" s="137"/>
      <c r="J31" s="137"/>
      <c r="K31" s="137"/>
      <c r="L31" s="139"/>
      <c r="M31" s="141"/>
      <c r="N31" s="119" t="s">
        <v>191</v>
      </c>
      <c r="O31" s="122">
        <v>1221975</v>
      </c>
    </row>
    <row r="32" spans="1:17" x14ac:dyDescent="0.35">
      <c r="A32" s="146"/>
      <c r="B32" s="147"/>
      <c r="C32" s="147"/>
      <c r="D32" s="136"/>
      <c r="E32" s="153"/>
      <c r="F32" s="137"/>
      <c r="G32" s="154"/>
      <c r="H32" s="164"/>
      <c r="I32" s="137"/>
      <c r="J32" s="137"/>
      <c r="K32" s="137"/>
      <c r="L32" s="139"/>
      <c r="M32" s="141"/>
      <c r="N32" s="119" t="s">
        <v>192</v>
      </c>
      <c r="O32" s="122">
        <v>2047475</v>
      </c>
    </row>
    <row r="33" spans="1:15" x14ac:dyDescent="0.35">
      <c r="A33" s="146"/>
      <c r="B33" s="147"/>
      <c r="C33" s="147"/>
      <c r="D33" s="136"/>
      <c r="E33" s="153"/>
      <c r="F33" s="137"/>
      <c r="G33" s="154"/>
      <c r="H33" s="165"/>
      <c r="I33" s="137"/>
      <c r="J33" s="137"/>
      <c r="K33" s="137"/>
      <c r="L33" s="139"/>
      <c r="M33" s="141"/>
      <c r="N33" s="119" t="s">
        <v>194</v>
      </c>
      <c r="O33" s="122">
        <v>1261975</v>
      </c>
    </row>
    <row r="34" spans="1:15" ht="25.5" customHeight="1" x14ac:dyDescent="0.35">
      <c r="A34" s="146"/>
      <c r="B34" s="147"/>
      <c r="C34" s="147"/>
      <c r="D34" s="136"/>
      <c r="E34" s="153"/>
      <c r="F34" s="137"/>
      <c r="G34" s="154"/>
      <c r="H34" s="156"/>
      <c r="I34" s="137" t="s">
        <v>90</v>
      </c>
      <c r="J34" s="137" t="s">
        <v>151</v>
      </c>
      <c r="K34" s="145" t="s">
        <v>91</v>
      </c>
      <c r="L34" s="145" t="s">
        <v>253</v>
      </c>
      <c r="M34" s="140">
        <f t="shared" ref="M34" si="2">SUM(O34:O37)</f>
        <v>3162100</v>
      </c>
      <c r="N34" s="119" t="s">
        <v>193</v>
      </c>
      <c r="O34" s="122">
        <v>599600</v>
      </c>
    </row>
    <row r="35" spans="1:15" ht="21" customHeight="1" x14ac:dyDescent="0.35">
      <c r="A35" s="146"/>
      <c r="B35" s="147"/>
      <c r="C35" s="147"/>
      <c r="D35" s="136"/>
      <c r="E35" s="153"/>
      <c r="F35" s="137"/>
      <c r="G35" s="154"/>
      <c r="H35" s="164"/>
      <c r="I35" s="137"/>
      <c r="J35" s="137"/>
      <c r="K35" s="145"/>
      <c r="L35" s="145"/>
      <c r="M35" s="141"/>
      <c r="N35" s="119" t="s">
        <v>191</v>
      </c>
      <c r="O35" s="122">
        <v>962600</v>
      </c>
    </row>
    <row r="36" spans="1:15" ht="22.5" customHeight="1" x14ac:dyDescent="0.35">
      <c r="A36" s="146"/>
      <c r="B36" s="147"/>
      <c r="C36" s="147"/>
      <c r="D36" s="136"/>
      <c r="E36" s="153"/>
      <c r="F36" s="137"/>
      <c r="G36" s="154"/>
      <c r="H36" s="164"/>
      <c r="I36" s="137"/>
      <c r="J36" s="137"/>
      <c r="K36" s="145"/>
      <c r="L36" s="145"/>
      <c r="M36" s="141"/>
      <c r="N36" s="119" t="s">
        <v>192</v>
      </c>
      <c r="O36" s="122">
        <v>799950</v>
      </c>
    </row>
    <row r="37" spans="1:15" ht="20.5" customHeight="1" x14ac:dyDescent="0.35">
      <c r="A37" s="146"/>
      <c r="B37" s="147"/>
      <c r="C37" s="147"/>
      <c r="D37" s="136"/>
      <c r="E37" s="153"/>
      <c r="F37" s="137"/>
      <c r="G37" s="154"/>
      <c r="H37" s="165"/>
      <c r="I37" s="137"/>
      <c r="J37" s="137"/>
      <c r="K37" s="145"/>
      <c r="L37" s="145"/>
      <c r="M37" s="141"/>
      <c r="N37" s="119" t="s">
        <v>194</v>
      </c>
      <c r="O37" s="122">
        <v>799950</v>
      </c>
    </row>
    <row r="38" spans="1:15" ht="23" customHeight="1" x14ac:dyDescent="0.35">
      <c r="A38" s="146"/>
      <c r="B38" s="147"/>
      <c r="C38" s="147"/>
      <c r="D38" s="136"/>
      <c r="E38" s="137" t="s">
        <v>207</v>
      </c>
      <c r="F38" s="137" t="s">
        <v>12</v>
      </c>
      <c r="G38" s="154">
        <v>1</v>
      </c>
      <c r="H38" s="144">
        <f>M38</f>
        <v>20861000</v>
      </c>
      <c r="I38" s="137" t="s">
        <v>50</v>
      </c>
      <c r="J38" s="137" t="s">
        <v>152</v>
      </c>
      <c r="K38" s="137" t="s">
        <v>208</v>
      </c>
      <c r="L38" s="137" t="s">
        <v>209</v>
      </c>
      <c r="M38" s="140">
        <f t="shared" ref="M38" si="3">SUM(O38:O41)</f>
        <v>20861000</v>
      </c>
      <c r="N38" s="119" t="s">
        <v>193</v>
      </c>
      <c r="O38" s="122">
        <v>5391000</v>
      </c>
    </row>
    <row r="39" spans="1:15" ht="21.5" customHeight="1" x14ac:dyDescent="0.35">
      <c r="A39" s="146"/>
      <c r="B39" s="147"/>
      <c r="C39" s="147"/>
      <c r="D39" s="136"/>
      <c r="E39" s="137"/>
      <c r="F39" s="137"/>
      <c r="G39" s="154"/>
      <c r="H39" s="144"/>
      <c r="I39" s="137"/>
      <c r="J39" s="137"/>
      <c r="K39" s="137"/>
      <c r="L39" s="137"/>
      <c r="M39" s="141"/>
      <c r="N39" s="119" t="s">
        <v>191</v>
      </c>
      <c r="O39" s="122">
        <v>5115000</v>
      </c>
    </row>
    <row r="40" spans="1:15" ht="23" customHeight="1" x14ac:dyDescent="0.35">
      <c r="A40" s="146"/>
      <c r="B40" s="147"/>
      <c r="C40" s="147"/>
      <c r="D40" s="136"/>
      <c r="E40" s="137"/>
      <c r="F40" s="137"/>
      <c r="G40" s="154"/>
      <c r="H40" s="144"/>
      <c r="I40" s="137"/>
      <c r="J40" s="137"/>
      <c r="K40" s="137"/>
      <c r="L40" s="137"/>
      <c r="M40" s="141"/>
      <c r="N40" s="119" t="s">
        <v>192</v>
      </c>
      <c r="O40" s="122">
        <v>5240000</v>
      </c>
    </row>
    <row r="41" spans="1:15" ht="22.5" customHeight="1" x14ac:dyDescent="0.35">
      <c r="A41" s="146"/>
      <c r="B41" s="147"/>
      <c r="C41" s="147"/>
      <c r="D41" s="136"/>
      <c r="E41" s="137"/>
      <c r="F41" s="137"/>
      <c r="G41" s="154"/>
      <c r="H41" s="144"/>
      <c r="I41" s="137"/>
      <c r="J41" s="137"/>
      <c r="K41" s="137"/>
      <c r="L41" s="137"/>
      <c r="M41" s="141"/>
      <c r="N41" s="119" t="s">
        <v>194</v>
      </c>
      <c r="O41" s="122">
        <v>5115000</v>
      </c>
    </row>
    <row r="42" spans="1:15" x14ac:dyDescent="0.35">
      <c r="A42" s="146"/>
      <c r="B42" s="147"/>
      <c r="C42" s="147"/>
      <c r="D42" s="136"/>
      <c r="E42" s="137" t="s">
        <v>210</v>
      </c>
      <c r="F42" s="137" t="s">
        <v>212</v>
      </c>
      <c r="G42" s="154">
        <v>1</v>
      </c>
      <c r="H42" s="144">
        <f>SUM(M42:M49)</f>
        <v>24625100</v>
      </c>
      <c r="I42" s="137" t="s">
        <v>153</v>
      </c>
      <c r="J42" s="137" t="s">
        <v>211</v>
      </c>
      <c r="K42" s="137" t="s">
        <v>213</v>
      </c>
      <c r="L42" s="139" t="s">
        <v>214</v>
      </c>
      <c r="M42" s="140">
        <f t="shared" ref="M42:M46" si="4">SUM(O42:O45)</f>
        <v>7365200</v>
      </c>
      <c r="N42" s="119" t="s">
        <v>193</v>
      </c>
      <c r="O42" s="122">
        <v>1926550</v>
      </c>
    </row>
    <row r="43" spans="1:15" x14ac:dyDescent="0.35">
      <c r="A43" s="146"/>
      <c r="B43" s="147"/>
      <c r="C43" s="147"/>
      <c r="D43" s="136"/>
      <c r="E43" s="137"/>
      <c r="F43" s="137"/>
      <c r="G43" s="136"/>
      <c r="H43" s="144"/>
      <c r="I43" s="137"/>
      <c r="J43" s="137"/>
      <c r="K43" s="137"/>
      <c r="L43" s="139"/>
      <c r="M43" s="141"/>
      <c r="N43" s="119" t="s">
        <v>191</v>
      </c>
      <c r="O43" s="122">
        <v>1754550</v>
      </c>
    </row>
    <row r="44" spans="1:15" x14ac:dyDescent="0.35">
      <c r="A44" s="146"/>
      <c r="B44" s="147"/>
      <c r="C44" s="147"/>
      <c r="D44" s="136"/>
      <c r="E44" s="137"/>
      <c r="F44" s="137"/>
      <c r="G44" s="136"/>
      <c r="H44" s="144"/>
      <c r="I44" s="137"/>
      <c r="J44" s="137"/>
      <c r="K44" s="137"/>
      <c r="L44" s="139"/>
      <c r="M44" s="141"/>
      <c r="N44" s="119" t="s">
        <v>192</v>
      </c>
      <c r="O44" s="122">
        <v>1859550</v>
      </c>
    </row>
    <row r="45" spans="1:15" x14ac:dyDescent="0.35">
      <c r="A45" s="146"/>
      <c r="B45" s="147"/>
      <c r="C45" s="147"/>
      <c r="D45" s="136"/>
      <c r="E45" s="137"/>
      <c r="F45" s="137"/>
      <c r="G45" s="136"/>
      <c r="H45" s="144"/>
      <c r="I45" s="137"/>
      <c r="J45" s="137"/>
      <c r="K45" s="137"/>
      <c r="L45" s="139"/>
      <c r="M45" s="141"/>
      <c r="N45" s="119" t="s">
        <v>194</v>
      </c>
      <c r="O45" s="122">
        <v>1824550</v>
      </c>
    </row>
    <row r="46" spans="1:15" x14ac:dyDescent="0.35">
      <c r="A46" s="146"/>
      <c r="B46" s="147"/>
      <c r="C46" s="147"/>
      <c r="D46" s="136"/>
      <c r="E46" s="137"/>
      <c r="F46" s="137"/>
      <c r="G46" s="136"/>
      <c r="H46" s="144"/>
      <c r="I46" s="137"/>
      <c r="J46" s="137"/>
      <c r="K46" s="139" t="s">
        <v>94</v>
      </c>
      <c r="L46" s="139" t="s">
        <v>215</v>
      </c>
      <c r="M46" s="140">
        <f t="shared" si="4"/>
        <v>17259900</v>
      </c>
      <c r="N46" s="119" t="s">
        <v>193</v>
      </c>
      <c r="O46" s="122">
        <v>4410100</v>
      </c>
    </row>
    <row r="47" spans="1:15" x14ac:dyDescent="0.35">
      <c r="A47" s="146"/>
      <c r="B47" s="147"/>
      <c r="C47" s="147"/>
      <c r="D47" s="136"/>
      <c r="E47" s="137"/>
      <c r="F47" s="137"/>
      <c r="G47" s="136"/>
      <c r="H47" s="144"/>
      <c r="I47" s="137"/>
      <c r="J47" s="137"/>
      <c r="K47" s="139"/>
      <c r="L47" s="139"/>
      <c r="M47" s="141"/>
      <c r="N47" s="119" t="s">
        <v>191</v>
      </c>
      <c r="O47" s="122">
        <v>4294600</v>
      </c>
    </row>
    <row r="48" spans="1:15" x14ac:dyDescent="0.35">
      <c r="A48" s="146"/>
      <c r="B48" s="147"/>
      <c r="C48" s="147"/>
      <c r="D48" s="136"/>
      <c r="E48" s="137"/>
      <c r="F48" s="137"/>
      <c r="G48" s="136"/>
      <c r="H48" s="144"/>
      <c r="I48" s="137"/>
      <c r="J48" s="137"/>
      <c r="K48" s="139"/>
      <c r="L48" s="139"/>
      <c r="M48" s="141"/>
      <c r="N48" s="119" t="s">
        <v>192</v>
      </c>
      <c r="O48" s="122">
        <v>4485100</v>
      </c>
    </row>
    <row r="49" spans="1:15" x14ac:dyDescent="0.35">
      <c r="A49" s="146"/>
      <c r="B49" s="148"/>
      <c r="C49" s="148"/>
      <c r="D49" s="149"/>
      <c r="E49" s="151"/>
      <c r="F49" s="151"/>
      <c r="G49" s="149"/>
      <c r="H49" s="156"/>
      <c r="I49" s="151"/>
      <c r="J49" s="151"/>
      <c r="K49" s="150"/>
      <c r="L49" s="150"/>
      <c r="M49" s="155"/>
      <c r="N49" s="123" t="s">
        <v>194</v>
      </c>
      <c r="O49" s="122">
        <v>4070100</v>
      </c>
    </row>
    <row r="50" spans="1:15" ht="14.5" customHeight="1" x14ac:dyDescent="0.35">
      <c r="A50" s="146">
        <v>2</v>
      </c>
      <c r="B50" s="137" t="s">
        <v>142</v>
      </c>
      <c r="C50" s="137" t="s">
        <v>143</v>
      </c>
      <c r="D50" s="136">
        <v>67</v>
      </c>
      <c r="E50" s="137" t="s">
        <v>216</v>
      </c>
      <c r="F50" s="137" t="s">
        <v>217</v>
      </c>
      <c r="G50" s="138">
        <v>1</v>
      </c>
      <c r="H50" s="142">
        <f>SUM(M50:M65)</f>
        <v>21981150</v>
      </c>
      <c r="I50" s="137" t="s">
        <v>17</v>
      </c>
      <c r="J50" s="137" t="s">
        <v>154</v>
      </c>
      <c r="K50" s="137" t="s">
        <v>218</v>
      </c>
      <c r="L50" s="137" t="s">
        <v>221</v>
      </c>
      <c r="M50" s="140">
        <f t="shared" ref="M50:M58" si="5">SUM(O50:O53)</f>
        <v>12028200</v>
      </c>
      <c r="N50" s="119" t="s">
        <v>193</v>
      </c>
      <c r="O50" s="122">
        <v>2850000</v>
      </c>
    </row>
    <row r="51" spans="1:15" x14ac:dyDescent="0.35">
      <c r="A51" s="146"/>
      <c r="B51" s="137"/>
      <c r="C51" s="137"/>
      <c r="D51" s="136"/>
      <c r="E51" s="137"/>
      <c r="F51" s="137"/>
      <c r="G51" s="138"/>
      <c r="H51" s="137"/>
      <c r="I51" s="137"/>
      <c r="J51" s="137"/>
      <c r="K51" s="137"/>
      <c r="L51" s="137"/>
      <c r="M51" s="141"/>
      <c r="N51" s="119" t="s">
        <v>191</v>
      </c>
      <c r="O51" s="122">
        <v>3478200</v>
      </c>
    </row>
    <row r="52" spans="1:15" x14ac:dyDescent="0.35">
      <c r="A52" s="146"/>
      <c r="B52" s="137"/>
      <c r="C52" s="137"/>
      <c r="D52" s="136"/>
      <c r="E52" s="137"/>
      <c r="F52" s="137"/>
      <c r="G52" s="138"/>
      <c r="H52" s="137"/>
      <c r="I52" s="137"/>
      <c r="J52" s="137"/>
      <c r="K52" s="137"/>
      <c r="L52" s="137"/>
      <c r="M52" s="141"/>
      <c r="N52" s="119" t="s">
        <v>192</v>
      </c>
      <c r="O52" s="122">
        <v>2850000</v>
      </c>
    </row>
    <row r="53" spans="1:15" x14ac:dyDescent="0.35">
      <c r="A53" s="146"/>
      <c r="B53" s="137"/>
      <c r="C53" s="137"/>
      <c r="D53" s="136"/>
      <c r="E53" s="137"/>
      <c r="F53" s="137"/>
      <c r="G53" s="138"/>
      <c r="H53" s="137"/>
      <c r="I53" s="137"/>
      <c r="J53" s="137"/>
      <c r="K53" s="137"/>
      <c r="L53" s="137"/>
      <c r="M53" s="141"/>
      <c r="N53" s="119" t="s">
        <v>194</v>
      </c>
      <c r="O53" s="122">
        <v>2850000</v>
      </c>
    </row>
    <row r="54" spans="1:15" x14ac:dyDescent="0.35">
      <c r="A54" s="146"/>
      <c r="B54" s="137"/>
      <c r="C54" s="137"/>
      <c r="D54" s="136"/>
      <c r="E54" s="137"/>
      <c r="F54" s="137"/>
      <c r="G54" s="138"/>
      <c r="H54" s="137"/>
      <c r="I54" s="137"/>
      <c r="J54" s="137"/>
      <c r="K54" s="137" t="s">
        <v>219</v>
      </c>
      <c r="L54" s="139" t="s">
        <v>222</v>
      </c>
      <c r="M54" s="140">
        <f t="shared" si="5"/>
        <v>2785400</v>
      </c>
      <c r="N54" s="119" t="s">
        <v>193</v>
      </c>
      <c r="O54" s="122">
        <v>550000</v>
      </c>
    </row>
    <row r="55" spans="1:15" x14ac:dyDescent="0.35">
      <c r="A55" s="146"/>
      <c r="B55" s="137"/>
      <c r="C55" s="137"/>
      <c r="D55" s="136"/>
      <c r="E55" s="137"/>
      <c r="F55" s="137"/>
      <c r="G55" s="138"/>
      <c r="H55" s="137"/>
      <c r="I55" s="137"/>
      <c r="J55" s="137"/>
      <c r="K55" s="137"/>
      <c r="L55" s="139"/>
      <c r="M55" s="141"/>
      <c r="N55" s="119" t="s">
        <v>191</v>
      </c>
      <c r="O55" s="122">
        <v>550000</v>
      </c>
    </row>
    <row r="56" spans="1:15" x14ac:dyDescent="0.35">
      <c r="A56" s="146"/>
      <c r="B56" s="137"/>
      <c r="C56" s="137"/>
      <c r="D56" s="136"/>
      <c r="E56" s="137"/>
      <c r="F56" s="137"/>
      <c r="G56" s="138"/>
      <c r="H56" s="137"/>
      <c r="I56" s="137"/>
      <c r="J56" s="137"/>
      <c r="K56" s="137"/>
      <c r="L56" s="139"/>
      <c r="M56" s="141"/>
      <c r="N56" s="119" t="s">
        <v>192</v>
      </c>
      <c r="O56" s="122">
        <v>1135400</v>
      </c>
    </row>
    <row r="57" spans="1:15" x14ac:dyDescent="0.35">
      <c r="A57" s="146"/>
      <c r="B57" s="137"/>
      <c r="C57" s="137"/>
      <c r="D57" s="136"/>
      <c r="E57" s="137"/>
      <c r="F57" s="137"/>
      <c r="G57" s="138"/>
      <c r="H57" s="137"/>
      <c r="I57" s="137"/>
      <c r="J57" s="137"/>
      <c r="K57" s="137"/>
      <c r="L57" s="139"/>
      <c r="M57" s="141"/>
      <c r="N57" s="119" t="s">
        <v>194</v>
      </c>
      <c r="O57" s="122">
        <v>550000</v>
      </c>
    </row>
    <row r="58" spans="1:15" x14ac:dyDescent="0.35">
      <c r="A58" s="146"/>
      <c r="B58" s="137"/>
      <c r="C58" s="137"/>
      <c r="D58" s="136"/>
      <c r="E58" s="137"/>
      <c r="F58" s="137"/>
      <c r="G58" s="138"/>
      <c r="H58" s="137"/>
      <c r="I58" s="137"/>
      <c r="J58" s="137"/>
      <c r="K58" s="137" t="s">
        <v>254</v>
      </c>
      <c r="L58" s="139" t="s">
        <v>223</v>
      </c>
      <c r="M58" s="140">
        <f t="shared" si="5"/>
        <v>3026150</v>
      </c>
      <c r="N58" s="119" t="s">
        <v>193</v>
      </c>
      <c r="O58" s="122">
        <v>550000</v>
      </c>
    </row>
    <row r="59" spans="1:15" x14ac:dyDescent="0.35">
      <c r="A59" s="146"/>
      <c r="B59" s="137"/>
      <c r="C59" s="137"/>
      <c r="D59" s="136"/>
      <c r="E59" s="137"/>
      <c r="F59" s="137"/>
      <c r="G59" s="138"/>
      <c r="H59" s="137"/>
      <c r="I59" s="137"/>
      <c r="J59" s="137"/>
      <c r="K59" s="137"/>
      <c r="L59" s="139"/>
      <c r="M59" s="141"/>
      <c r="N59" s="119" t="s">
        <v>191</v>
      </c>
      <c r="O59" s="122">
        <v>550000</v>
      </c>
    </row>
    <row r="60" spans="1:15" x14ac:dyDescent="0.35">
      <c r="A60" s="146"/>
      <c r="B60" s="137"/>
      <c r="C60" s="137"/>
      <c r="D60" s="136"/>
      <c r="E60" s="137"/>
      <c r="F60" s="137"/>
      <c r="G60" s="138"/>
      <c r="H60" s="137"/>
      <c r="I60" s="137"/>
      <c r="J60" s="137"/>
      <c r="K60" s="137"/>
      <c r="L60" s="139"/>
      <c r="M60" s="141"/>
      <c r="N60" s="119" t="s">
        <v>192</v>
      </c>
      <c r="O60" s="122">
        <v>963075</v>
      </c>
    </row>
    <row r="61" spans="1:15" x14ac:dyDescent="0.35">
      <c r="A61" s="146"/>
      <c r="B61" s="137"/>
      <c r="C61" s="137"/>
      <c r="D61" s="136"/>
      <c r="E61" s="137"/>
      <c r="F61" s="137"/>
      <c r="G61" s="138"/>
      <c r="H61" s="137"/>
      <c r="I61" s="137"/>
      <c r="J61" s="137"/>
      <c r="K61" s="137"/>
      <c r="L61" s="139"/>
      <c r="M61" s="141"/>
      <c r="N61" s="119" t="s">
        <v>194</v>
      </c>
      <c r="O61" s="122">
        <v>963075</v>
      </c>
    </row>
    <row r="62" spans="1:15" x14ac:dyDescent="0.35">
      <c r="A62" s="146"/>
      <c r="B62" s="137"/>
      <c r="C62" s="137"/>
      <c r="D62" s="136"/>
      <c r="E62" s="137"/>
      <c r="F62" s="137"/>
      <c r="G62" s="138"/>
      <c r="H62" s="137"/>
      <c r="I62" s="137"/>
      <c r="J62" s="137"/>
      <c r="K62" s="137" t="s">
        <v>220</v>
      </c>
      <c r="L62" s="137" t="s">
        <v>224</v>
      </c>
      <c r="M62" s="140">
        <f>SUM(O62:O65)</f>
        <v>4141400</v>
      </c>
      <c r="N62" s="119" t="s">
        <v>193</v>
      </c>
      <c r="O62" s="122">
        <v>1741400</v>
      </c>
    </row>
    <row r="63" spans="1:15" x14ac:dyDescent="0.35">
      <c r="A63" s="146"/>
      <c r="B63" s="137"/>
      <c r="C63" s="137"/>
      <c r="D63" s="136"/>
      <c r="E63" s="137"/>
      <c r="F63" s="137"/>
      <c r="G63" s="138"/>
      <c r="H63" s="137"/>
      <c r="I63" s="137"/>
      <c r="J63" s="137"/>
      <c r="K63" s="137"/>
      <c r="L63" s="137"/>
      <c r="M63" s="141"/>
      <c r="N63" s="119" t="s">
        <v>191</v>
      </c>
      <c r="O63" s="122">
        <v>800000</v>
      </c>
    </row>
    <row r="64" spans="1:15" x14ac:dyDescent="0.35">
      <c r="A64" s="146"/>
      <c r="B64" s="137"/>
      <c r="C64" s="137"/>
      <c r="D64" s="136"/>
      <c r="E64" s="137"/>
      <c r="F64" s="137"/>
      <c r="G64" s="138"/>
      <c r="H64" s="137"/>
      <c r="I64" s="137"/>
      <c r="J64" s="137"/>
      <c r="K64" s="137"/>
      <c r="L64" s="137"/>
      <c r="M64" s="141"/>
      <c r="N64" s="119" t="s">
        <v>192</v>
      </c>
      <c r="O64" s="122">
        <v>800000</v>
      </c>
    </row>
    <row r="65" spans="1:15" x14ac:dyDescent="0.35">
      <c r="A65" s="146"/>
      <c r="B65" s="137"/>
      <c r="C65" s="137"/>
      <c r="D65" s="136"/>
      <c r="E65" s="137"/>
      <c r="F65" s="137"/>
      <c r="G65" s="138"/>
      <c r="H65" s="137"/>
      <c r="I65" s="137"/>
      <c r="J65" s="137"/>
      <c r="K65" s="137"/>
      <c r="L65" s="137"/>
      <c r="M65" s="141"/>
      <c r="N65" s="119" t="s">
        <v>194</v>
      </c>
      <c r="O65" s="122">
        <v>800000</v>
      </c>
    </row>
    <row r="66" spans="1:15" x14ac:dyDescent="0.35">
      <c r="A66" s="146"/>
      <c r="B66" s="137"/>
      <c r="C66" s="137"/>
      <c r="D66" s="136"/>
      <c r="E66" s="137"/>
      <c r="F66" s="137"/>
      <c r="G66" s="138"/>
      <c r="H66" s="140">
        <f>SUM(M66:M73)</f>
        <v>2956848963</v>
      </c>
      <c r="I66" s="137" t="s">
        <v>60</v>
      </c>
      <c r="J66" s="137" t="s">
        <v>158</v>
      </c>
      <c r="K66" s="137" t="s">
        <v>61</v>
      </c>
      <c r="L66" s="137" t="s">
        <v>225</v>
      </c>
      <c r="M66" s="140">
        <f t="shared" ref="M66:M70" si="6">SUM(O66:O69)</f>
        <v>2923864963</v>
      </c>
      <c r="N66" s="119" t="s">
        <v>193</v>
      </c>
      <c r="O66" s="122">
        <v>1023352738</v>
      </c>
    </row>
    <row r="67" spans="1:15" x14ac:dyDescent="0.35">
      <c r="A67" s="146"/>
      <c r="B67" s="137"/>
      <c r="C67" s="137"/>
      <c r="D67" s="136"/>
      <c r="E67" s="137"/>
      <c r="F67" s="137"/>
      <c r="G67" s="138"/>
      <c r="H67" s="141"/>
      <c r="I67" s="137"/>
      <c r="J67" s="137"/>
      <c r="K67" s="137"/>
      <c r="L67" s="137"/>
      <c r="M67" s="141"/>
      <c r="N67" s="119" t="s">
        <v>191</v>
      </c>
      <c r="O67" s="122">
        <v>1023352740</v>
      </c>
    </row>
    <row r="68" spans="1:15" x14ac:dyDescent="0.35">
      <c r="A68" s="146"/>
      <c r="B68" s="137"/>
      <c r="C68" s="137"/>
      <c r="D68" s="136"/>
      <c r="E68" s="137"/>
      <c r="F68" s="137"/>
      <c r="G68" s="138"/>
      <c r="H68" s="141"/>
      <c r="I68" s="137"/>
      <c r="J68" s="137"/>
      <c r="K68" s="137"/>
      <c r="L68" s="137"/>
      <c r="M68" s="141"/>
      <c r="N68" s="119" t="s">
        <v>192</v>
      </c>
      <c r="O68" s="122">
        <v>438579745</v>
      </c>
    </row>
    <row r="69" spans="1:15" x14ac:dyDescent="0.35">
      <c r="A69" s="146"/>
      <c r="B69" s="137"/>
      <c r="C69" s="137"/>
      <c r="D69" s="136"/>
      <c r="E69" s="137"/>
      <c r="F69" s="137"/>
      <c r="G69" s="138"/>
      <c r="H69" s="141"/>
      <c r="I69" s="137"/>
      <c r="J69" s="137"/>
      <c r="K69" s="137"/>
      <c r="L69" s="137"/>
      <c r="M69" s="141"/>
      <c r="N69" s="119" t="s">
        <v>194</v>
      </c>
      <c r="O69" s="122">
        <v>438579740</v>
      </c>
    </row>
    <row r="70" spans="1:15" x14ac:dyDescent="0.35">
      <c r="A70" s="146"/>
      <c r="B70" s="137"/>
      <c r="C70" s="137"/>
      <c r="D70" s="136"/>
      <c r="E70" s="137"/>
      <c r="F70" s="137"/>
      <c r="G70" s="138"/>
      <c r="H70" s="141"/>
      <c r="I70" s="137"/>
      <c r="J70" s="137"/>
      <c r="K70" s="139" t="s">
        <v>66</v>
      </c>
      <c r="L70" s="145" t="s">
        <v>226</v>
      </c>
      <c r="M70" s="140">
        <f t="shared" si="6"/>
        <v>32984000</v>
      </c>
      <c r="N70" s="119" t="s">
        <v>193</v>
      </c>
      <c r="O70" s="120">
        <v>8196250</v>
      </c>
    </row>
    <row r="71" spans="1:15" ht="22" customHeight="1" x14ac:dyDescent="0.35">
      <c r="A71" s="146"/>
      <c r="B71" s="137"/>
      <c r="C71" s="137"/>
      <c r="D71" s="136"/>
      <c r="E71" s="137"/>
      <c r="F71" s="137"/>
      <c r="G71" s="138"/>
      <c r="H71" s="141"/>
      <c r="I71" s="137"/>
      <c r="J71" s="137"/>
      <c r="K71" s="139"/>
      <c r="L71" s="145"/>
      <c r="M71" s="141"/>
      <c r="N71" s="119" t="s">
        <v>191</v>
      </c>
      <c r="O71" s="120">
        <v>8388250</v>
      </c>
    </row>
    <row r="72" spans="1:15" ht="19.5" customHeight="1" x14ac:dyDescent="0.35">
      <c r="A72" s="146"/>
      <c r="B72" s="137"/>
      <c r="C72" s="137"/>
      <c r="D72" s="136"/>
      <c r="E72" s="137"/>
      <c r="F72" s="137"/>
      <c r="G72" s="138"/>
      <c r="H72" s="141"/>
      <c r="I72" s="137"/>
      <c r="J72" s="137"/>
      <c r="K72" s="139"/>
      <c r="L72" s="145"/>
      <c r="M72" s="141"/>
      <c r="N72" s="119" t="s">
        <v>192</v>
      </c>
      <c r="O72" s="120">
        <v>8233250</v>
      </c>
    </row>
    <row r="73" spans="1:15" ht="19.5" customHeight="1" x14ac:dyDescent="0.35">
      <c r="A73" s="146"/>
      <c r="B73" s="137"/>
      <c r="C73" s="137"/>
      <c r="D73" s="136"/>
      <c r="E73" s="137"/>
      <c r="F73" s="137"/>
      <c r="G73" s="138"/>
      <c r="H73" s="141"/>
      <c r="I73" s="137"/>
      <c r="J73" s="137"/>
      <c r="K73" s="139"/>
      <c r="L73" s="145"/>
      <c r="M73" s="141"/>
      <c r="N73" s="119" t="s">
        <v>194</v>
      </c>
      <c r="O73" s="120">
        <v>8166250</v>
      </c>
    </row>
    <row r="74" spans="1:15" ht="19.5" customHeight="1" x14ac:dyDescent="0.35">
      <c r="A74" s="146"/>
      <c r="B74" s="137"/>
      <c r="C74" s="137"/>
      <c r="D74" s="136"/>
      <c r="E74" s="137"/>
      <c r="F74" s="137"/>
      <c r="G74" s="138"/>
      <c r="H74" s="144">
        <f>M74</f>
        <v>18201000</v>
      </c>
      <c r="I74" s="137" t="s">
        <v>21</v>
      </c>
      <c r="J74" s="137" t="s">
        <v>160</v>
      </c>
      <c r="K74" s="137" t="s">
        <v>227</v>
      </c>
      <c r="L74" s="137" t="s">
        <v>228</v>
      </c>
      <c r="M74" s="143">
        <f>SUM(O74:O77)</f>
        <v>18201000</v>
      </c>
      <c r="N74" s="119" t="s">
        <v>193</v>
      </c>
      <c r="O74" s="122">
        <v>4851000</v>
      </c>
    </row>
    <row r="75" spans="1:15" ht="19.5" customHeight="1" x14ac:dyDescent="0.35">
      <c r="A75" s="146"/>
      <c r="B75" s="137"/>
      <c r="C75" s="137"/>
      <c r="D75" s="136"/>
      <c r="E75" s="137"/>
      <c r="F75" s="137"/>
      <c r="G75" s="138"/>
      <c r="H75" s="144"/>
      <c r="I75" s="137"/>
      <c r="J75" s="137"/>
      <c r="K75" s="137"/>
      <c r="L75" s="137"/>
      <c r="M75" s="136"/>
      <c r="N75" s="119" t="s">
        <v>191</v>
      </c>
      <c r="O75" s="122">
        <v>4450000</v>
      </c>
    </row>
    <row r="76" spans="1:15" ht="19" customHeight="1" x14ac:dyDescent="0.35">
      <c r="A76" s="146"/>
      <c r="B76" s="137"/>
      <c r="C76" s="137"/>
      <c r="D76" s="136"/>
      <c r="E76" s="137"/>
      <c r="F76" s="137"/>
      <c r="G76" s="138"/>
      <c r="H76" s="144"/>
      <c r="I76" s="137"/>
      <c r="J76" s="137"/>
      <c r="K76" s="137"/>
      <c r="L76" s="137"/>
      <c r="M76" s="136"/>
      <c r="N76" s="119" t="s">
        <v>192</v>
      </c>
      <c r="O76" s="122">
        <v>4450000</v>
      </c>
    </row>
    <row r="77" spans="1:15" ht="20" customHeight="1" x14ac:dyDescent="0.35">
      <c r="A77" s="146"/>
      <c r="B77" s="137"/>
      <c r="C77" s="137"/>
      <c r="D77" s="136"/>
      <c r="E77" s="137"/>
      <c r="F77" s="137"/>
      <c r="G77" s="138"/>
      <c r="H77" s="144"/>
      <c r="I77" s="137"/>
      <c r="J77" s="137"/>
      <c r="K77" s="137"/>
      <c r="L77" s="137"/>
      <c r="M77" s="136"/>
      <c r="N77" s="119" t="s">
        <v>194</v>
      </c>
      <c r="O77" s="122">
        <v>4450000</v>
      </c>
    </row>
    <row r="78" spans="1:15" x14ac:dyDescent="0.35">
      <c r="A78" s="146"/>
      <c r="B78" s="137"/>
      <c r="C78" s="137"/>
      <c r="D78" s="136"/>
      <c r="E78" s="137"/>
      <c r="F78" s="137"/>
      <c r="G78" s="138"/>
      <c r="H78" s="143">
        <f>SUM(M78:M85)</f>
        <v>47728000</v>
      </c>
      <c r="I78" s="137" t="s">
        <v>23</v>
      </c>
      <c r="J78" s="137" t="s">
        <v>163</v>
      </c>
      <c r="K78" s="137" t="s">
        <v>62</v>
      </c>
      <c r="L78" s="139" t="s">
        <v>229</v>
      </c>
      <c r="M78" s="143">
        <f t="shared" ref="M78" si="7">SUM(O78:O81)</f>
        <v>4136000</v>
      </c>
      <c r="N78" s="119" t="s">
        <v>193</v>
      </c>
      <c r="O78" s="122">
        <v>1128750</v>
      </c>
    </row>
    <row r="79" spans="1:15" x14ac:dyDescent="0.35">
      <c r="A79" s="146"/>
      <c r="B79" s="137"/>
      <c r="C79" s="137"/>
      <c r="D79" s="136"/>
      <c r="E79" s="137"/>
      <c r="F79" s="137"/>
      <c r="G79" s="138"/>
      <c r="H79" s="136"/>
      <c r="I79" s="137"/>
      <c r="J79" s="137"/>
      <c r="K79" s="137"/>
      <c r="L79" s="139"/>
      <c r="M79" s="136"/>
      <c r="N79" s="119" t="s">
        <v>191</v>
      </c>
      <c r="O79" s="122">
        <v>1054750</v>
      </c>
    </row>
    <row r="80" spans="1:15" x14ac:dyDescent="0.35">
      <c r="A80" s="146"/>
      <c r="B80" s="137"/>
      <c r="C80" s="137"/>
      <c r="D80" s="136"/>
      <c r="E80" s="137"/>
      <c r="F80" s="137"/>
      <c r="G80" s="138"/>
      <c r="H80" s="136"/>
      <c r="I80" s="137"/>
      <c r="J80" s="137"/>
      <c r="K80" s="137"/>
      <c r="L80" s="139"/>
      <c r="M80" s="136"/>
      <c r="N80" s="119" t="s">
        <v>192</v>
      </c>
      <c r="O80" s="122">
        <v>1128750</v>
      </c>
    </row>
    <row r="81" spans="1:15" x14ac:dyDescent="0.35">
      <c r="A81" s="146"/>
      <c r="B81" s="137"/>
      <c r="C81" s="137"/>
      <c r="D81" s="136"/>
      <c r="E81" s="137"/>
      <c r="F81" s="137"/>
      <c r="G81" s="138"/>
      <c r="H81" s="136"/>
      <c r="I81" s="137"/>
      <c r="J81" s="137"/>
      <c r="K81" s="137"/>
      <c r="L81" s="139"/>
      <c r="M81" s="136"/>
      <c r="N81" s="119" t="s">
        <v>194</v>
      </c>
      <c r="O81" s="122">
        <v>823750</v>
      </c>
    </row>
    <row r="82" spans="1:15" ht="20" customHeight="1" x14ac:dyDescent="0.35">
      <c r="A82" s="146"/>
      <c r="B82" s="137"/>
      <c r="C82" s="137"/>
      <c r="D82" s="136"/>
      <c r="E82" s="137"/>
      <c r="F82" s="137"/>
      <c r="G82" s="138"/>
      <c r="H82" s="136"/>
      <c r="I82" s="137"/>
      <c r="J82" s="137"/>
      <c r="K82" s="137" t="s">
        <v>105</v>
      </c>
      <c r="L82" s="137" t="s">
        <v>230</v>
      </c>
      <c r="M82" s="143">
        <f t="shared" ref="M82" si="8">SUM(O82:O85)</f>
        <v>43592000</v>
      </c>
      <c r="N82" s="119" t="s">
        <v>193</v>
      </c>
      <c r="O82" s="122">
        <v>0</v>
      </c>
    </row>
    <row r="83" spans="1:15" ht="19.5" customHeight="1" x14ac:dyDescent="0.35">
      <c r="A83" s="146"/>
      <c r="B83" s="137"/>
      <c r="C83" s="137"/>
      <c r="D83" s="136"/>
      <c r="E83" s="137"/>
      <c r="F83" s="137"/>
      <c r="G83" s="138"/>
      <c r="H83" s="136"/>
      <c r="I83" s="137"/>
      <c r="J83" s="137"/>
      <c r="K83" s="137"/>
      <c r="L83" s="137"/>
      <c r="M83" s="136"/>
      <c r="N83" s="119" t="s">
        <v>191</v>
      </c>
      <c r="O83" s="122">
        <v>21796000</v>
      </c>
    </row>
    <row r="84" spans="1:15" ht="19" customHeight="1" x14ac:dyDescent="0.35">
      <c r="A84" s="146"/>
      <c r="B84" s="137"/>
      <c r="C84" s="137"/>
      <c r="D84" s="136"/>
      <c r="E84" s="137"/>
      <c r="F84" s="137"/>
      <c r="G84" s="138"/>
      <c r="H84" s="136"/>
      <c r="I84" s="137"/>
      <c r="J84" s="137"/>
      <c r="K84" s="137"/>
      <c r="L84" s="137"/>
      <c r="M84" s="136"/>
      <c r="N84" s="119" t="s">
        <v>192</v>
      </c>
      <c r="O84" s="122">
        <v>21796000</v>
      </c>
    </row>
    <row r="85" spans="1:15" x14ac:dyDescent="0.35">
      <c r="A85" s="146"/>
      <c r="B85" s="137"/>
      <c r="C85" s="137"/>
      <c r="D85" s="136"/>
      <c r="E85" s="137"/>
      <c r="F85" s="137"/>
      <c r="G85" s="138"/>
      <c r="H85" s="136"/>
      <c r="I85" s="137"/>
      <c r="J85" s="137"/>
      <c r="K85" s="137"/>
      <c r="L85" s="137"/>
      <c r="M85" s="136"/>
      <c r="N85" s="119" t="s">
        <v>194</v>
      </c>
      <c r="O85" s="122">
        <v>0</v>
      </c>
    </row>
    <row r="86" spans="1:15" ht="14.5" customHeight="1" x14ac:dyDescent="0.35">
      <c r="A86" s="146"/>
      <c r="B86" s="137"/>
      <c r="C86" s="137"/>
      <c r="D86" s="136"/>
      <c r="E86" s="137"/>
      <c r="F86" s="137"/>
      <c r="G86" s="138"/>
      <c r="H86" s="143">
        <f>SUM(M86:M109)</f>
        <v>479485000</v>
      </c>
      <c r="I86" s="137" t="s">
        <v>26</v>
      </c>
      <c r="J86" s="137" t="s">
        <v>164</v>
      </c>
      <c r="K86" s="137" t="s">
        <v>106</v>
      </c>
      <c r="L86" s="139" t="s">
        <v>232</v>
      </c>
      <c r="M86" s="143">
        <f t="shared" ref="M86:M106" si="9">SUM(O86:O89)</f>
        <v>5917000</v>
      </c>
      <c r="N86" s="119" t="s">
        <v>193</v>
      </c>
      <c r="O86" s="122">
        <v>1479250</v>
      </c>
    </row>
    <row r="87" spans="1:15" x14ac:dyDescent="0.35">
      <c r="A87" s="146"/>
      <c r="B87" s="137"/>
      <c r="C87" s="137"/>
      <c r="D87" s="136"/>
      <c r="E87" s="137"/>
      <c r="F87" s="137"/>
      <c r="G87" s="138"/>
      <c r="H87" s="143"/>
      <c r="I87" s="137"/>
      <c r="J87" s="137"/>
      <c r="K87" s="137"/>
      <c r="L87" s="139"/>
      <c r="M87" s="136"/>
      <c r="N87" s="119" t="s">
        <v>191</v>
      </c>
      <c r="O87" s="122">
        <v>1479250</v>
      </c>
    </row>
    <row r="88" spans="1:15" x14ac:dyDescent="0.35">
      <c r="A88" s="146"/>
      <c r="B88" s="137"/>
      <c r="C88" s="137"/>
      <c r="D88" s="136"/>
      <c r="E88" s="137"/>
      <c r="F88" s="137"/>
      <c r="G88" s="138"/>
      <c r="H88" s="143"/>
      <c r="I88" s="137"/>
      <c r="J88" s="137"/>
      <c r="K88" s="137"/>
      <c r="L88" s="139"/>
      <c r="M88" s="136"/>
      <c r="N88" s="119" t="s">
        <v>192</v>
      </c>
      <c r="O88" s="122">
        <v>1479250</v>
      </c>
    </row>
    <row r="89" spans="1:15" x14ac:dyDescent="0.35">
      <c r="A89" s="146"/>
      <c r="B89" s="137"/>
      <c r="C89" s="137"/>
      <c r="D89" s="136"/>
      <c r="E89" s="137"/>
      <c r="F89" s="137"/>
      <c r="G89" s="138"/>
      <c r="H89" s="143"/>
      <c r="I89" s="137"/>
      <c r="J89" s="137"/>
      <c r="K89" s="137"/>
      <c r="L89" s="139"/>
      <c r="M89" s="136"/>
      <c r="N89" s="119" t="s">
        <v>194</v>
      </c>
      <c r="O89" s="122">
        <v>1479250</v>
      </c>
    </row>
    <row r="90" spans="1:15" ht="14.5" customHeight="1" x14ac:dyDescent="0.35">
      <c r="A90" s="146"/>
      <c r="B90" s="137"/>
      <c r="C90" s="137"/>
      <c r="D90" s="136"/>
      <c r="E90" s="137"/>
      <c r="F90" s="137"/>
      <c r="G90" s="138"/>
      <c r="H90" s="143"/>
      <c r="I90" s="137"/>
      <c r="J90" s="137"/>
      <c r="K90" s="137" t="s">
        <v>108</v>
      </c>
      <c r="L90" s="137" t="s">
        <v>233</v>
      </c>
      <c r="M90" s="143">
        <f t="shared" si="9"/>
        <v>4765000</v>
      </c>
      <c r="N90" s="119" t="s">
        <v>193</v>
      </c>
      <c r="O90" s="122">
        <v>1307000</v>
      </c>
    </row>
    <row r="91" spans="1:15" x14ac:dyDescent="0.35">
      <c r="A91" s="146"/>
      <c r="B91" s="137"/>
      <c r="C91" s="137"/>
      <c r="D91" s="136"/>
      <c r="E91" s="137"/>
      <c r="F91" s="137"/>
      <c r="G91" s="138"/>
      <c r="H91" s="143"/>
      <c r="I91" s="137"/>
      <c r="J91" s="137"/>
      <c r="K91" s="137"/>
      <c r="L91" s="137"/>
      <c r="M91" s="136"/>
      <c r="N91" s="119" t="s">
        <v>191</v>
      </c>
      <c r="O91" s="122">
        <v>1127000</v>
      </c>
    </row>
    <row r="92" spans="1:15" x14ac:dyDescent="0.35">
      <c r="A92" s="146"/>
      <c r="B92" s="137"/>
      <c r="C92" s="137"/>
      <c r="D92" s="136"/>
      <c r="E92" s="137"/>
      <c r="F92" s="137"/>
      <c r="G92" s="138"/>
      <c r="H92" s="143"/>
      <c r="I92" s="137"/>
      <c r="J92" s="137"/>
      <c r="K92" s="137"/>
      <c r="L92" s="137"/>
      <c r="M92" s="136"/>
      <c r="N92" s="119" t="s">
        <v>192</v>
      </c>
      <c r="O92" s="122">
        <v>1307000</v>
      </c>
    </row>
    <row r="93" spans="1:15" x14ac:dyDescent="0.35">
      <c r="A93" s="146"/>
      <c r="B93" s="137"/>
      <c r="C93" s="137"/>
      <c r="D93" s="136"/>
      <c r="E93" s="137"/>
      <c r="F93" s="137"/>
      <c r="G93" s="138"/>
      <c r="H93" s="143"/>
      <c r="I93" s="137"/>
      <c r="J93" s="137"/>
      <c r="K93" s="137"/>
      <c r="L93" s="137"/>
      <c r="M93" s="136"/>
      <c r="N93" s="119" t="s">
        <v>194</v>
      </c>
      <c r="O93" s="122">
        <v>1024000</v>
      </c>
    </row>
    <row r="94" spans="1:15" ht="14.5" customHeight="1" x14ac:dyDescent="0.35">
      <c r="A94" s="146"/>
      <c r="B94" s="137"/>
      <c r="C94" s="137"/>
      <c r="D94" s="136"/>
      <c r="E94" s="137"/>
      <c r="F94" s="137"/>
      <c r="G94" s="138"/>
      <c r="H94" s="143"/>
      <c r="I94" s="137"/>
      <c r="J94" s="137"/>
      <c r="K94" s="137" t="s">
        <v>109</v>
      </c>
      <c r="L94" s="137" t="s">
        <v>234</v>
      </c>
      <c r="M94" s="143">
        <f t="shared" si="9"/>
        <v>10725000</v>
      </c>
      <c r="N94" s="119" t="s">
        <v>193</v>
      </c>
      <c r="O94" s="122">
        <v>2681250</v>
      </c>
    </row>
    <row r="95" spans="1:15" x14ac:dyDescent="0.35">
      <c r="A95" s="146"/>
      <c r="B95" s="137"/>
      <c r="C95" s="137"/>
      <c r="D95" s="136"/>
      <c r="E95" s="137"/>
      <c r="F95" s="137"/>
      <c r="G95" s="138"/>
      <c r="H95" s="143"/>
      <c r="I95" s="137"/>
      <c r="J95" s="137"/>
      <c r="K95" s="137"/>
      <c r="L95" s="137"/>
      <c r="M95" s="136"/>
      <c r="N95" s="119" t="s">
        <v>191</v>
      </c>
      <c r="O95" s="122">
        <v>2681250</v>
      </c>
    </row>
    <row r="96" spans="1:15" x14ac:dyDescent="0.35">
      <c r="A96" s="146"/>
      <c r="B96" s="137"/>
      <c r="C96" s="137"/>
      <c r="D96" s="136"/>
      <c r="E96" s="137"/>
      <c r="F96" s="137"/>
      <c r="G96" s="138"/>
      <c r="H96" s="143"/>
      <c r="I96" s="137"/>
      <c r="J96" s="137"/>
      <c r="K96" s="137"/>
      <c r="L96" s="137"/>
      <c r="M96" s="136"/>
      <c r="N96" s="119" t="s">
        <v>192</v>
      </c>
      <c r="O96" s="122">
        <v>2681250</v>
      </c>
    </row>
    <row r="97" spans="1:15" x14ac:dyDescent="0.35">
      <c r="A97" s="146"/>
      <c r="B97" s="137"/>
      <c r="C97" s="137"/>
      <c r="D97" s="136"/>
      <c r="E97" s="137"/>
      <c r="F97" s="137"/>
      <c r="G97" s="138"/>
      <c r="H97" s="143"/>
      <c r="I97" s="137"/>
      <c r="J97" s="137"/>
      <c r="K97" s="137"/>
      <c r="L97" s="137"/>
      <c r="M97" s="136"/>
      <c r="N97" s="119" t="s">
        <v>194</v>
      </c>
      <c r="O97" s="122">
        <v>2681250</v>
      </c>
    </row>
    <row r="98" spans="1:15" ht="14.5" customHeight="1" x14ac:dyDescent="0.35">
      <c r="A98" s="146"/>
      <c r="B98" s="137"/>
      <c r="C98" s="137"/>
      <c r="D98" s="136"/>
      <c r="E98" s="137"/>
      <c r="F98" s="137"/>
      <c r="G98" s="138"/>
      <c r="H98" s="143"/>
      <c r="I98" s="137"/>
      <c r="J98" s="137"/>
      <c r="K98" s="137" t="s">
        <v>110</v>
      </c>
      <c r="L98" s="139" t="s">
        <v>235</v>
      </c>
      <c r="M98" s="143">
        <f t="shared" si="9"/>
        <v>8040000</v>
      </c>
      <c r="N98" s="119" t="s">
        <v>193</v>
      </c>
      <c r="O98" s="122">
        <v>2010000</v>
      </c>
    </row>
    <row r="99" spans="1:15" x14ac:dyDescent="0.35">
      <c r="A99" s="146"/>
      <c r="B99" s="137"/>
      <c r="C99" s="137"/>
      <c r="D99" s="136"/>
      <c r="E99" s="137"/>
      <c r="F99" s="137"/>
      <c r="G99" s="138"/>
      <c r="H99" s="143"/>
      <c r="I99" s="137"/>
      <c r="J99" s="137"/>
      <c r="K99" s="137"/>
      <c r="L99" s="139"/>
      <c r="M99" s="136"/>
      <c r="N99" s="119" t="s">
        <v>191</v>
      </c>
      <c r="O99" s="122">
        <v>2010000</v>
      </c>
    </row>
    <row r="100" spans="1:15" x14ac:dyDescent="0.35">
      <c r="A100" s="146"/>
      <c r="B100" s="137"/>
      <c r="C100" s="137"/>
      <c r="D100" s="136"/>
      <c r="E100" s="137"/>
      <c r="F100" s="137"/>
      <c r="G100" s="138"/>
      <c r="H100" s="143"/>
      <c r="I100" s="137"/>
      <c r="J100" s="137"/>
      <c r="K100" s="137"/>
      <c r="L100" s="139"/>
      <c r="M100" s="136"/>
      <c r="N100" s="119" t="s">
        <v>192</v>
      </c>
      <c r="O100" s="122">
        <v>2010000</v>
      </c>
    </row>
    <row r="101" spans="1:15" x14ac:dyDescent="0.35">
      <c r="A101" s="146"/>
      <c r="B101" s="137"/>
      <c r="C101" s="137"/>
      <c r="D101" s="136"/>
      <c r="E101" s="137"/>
      <c r="F101" s="137"/>
      <c r="G101" s="138"/>
      <c r="H101" s="143"/>
      <c r="I101" s="137"/>
      <c r="J101" s="137"/>
      <c r="K101" s="137"/>
      <c r="L101" s="139"/>
      <c r="M101" s="136"/>
      <c r="N101" s="119" t="s">
        <v>194</v>
      </c>
      <c r="O101" s="122">
        <v>2010000</v>
      </c>
    </row>
    <row r="102" spans="1:15" ht="14.5" customHeight="1" x14ac:dyDescent="0.35">
      <c r="A102" s="146"/>
      <c r="B102" s="137"/>
      <c r="C102" s="137"/>
      <c r="D102" s="136"/>
      <c r="E102" s="137"/>
      <c r="F102" s="137"/>
      <c r="G102" s="138"/>
      <c r="H102" s="143"/>
      <c r="I102" s="137"/>
      <c r="J102" s="137"/>
      <c r="K102" s="137" t="s">
        <v>111</v>
      </c>
      <c r="L102" s="137" t="s">
        <v>236</v>
      </c>
      <c r="M102" s="143">
        <f t="shared" si="9"/>
        <v>167105000</v>
      </c>
      <c r="N102" s="119" t="s">
        <v>193</v>
      </c>
      <c r="O102" s="122">
        <v>83552500</v>
      </c>
    </row>
    <row r="103" spans="1:15" x14ac:dyDescent="0.35">
      <c r="A103" s="146"/>
      <c r="B103" s="137"/>
      <c r="C103" s="137"/>
      <c r="D103" s="136"/>
      <c r="E103" s="137"/>
      <c r="F103" s="137"/>
      <c r="G103" s="138"/>
      <c r="H103" s="143"/>
      <c r="I103" s="137"/>
      <c r="J103" s="137"/>
      <c r="K103" s="137"/>
      <c r="L103" s="137"/>
      <c r="M103" s="136"/>
      <c r="N103" s="119" t="s">
        <v>191</v>
      </c>
      <c r="O103" s="122">
        <v>33421000</v>
      </c>
    </row>
    <row r="104" spans="1:15" x14ac:dyDescent="0.35">
      <c r="A104" s="146"/>
      <c r="B104" s="137"/>
      <c r="C104" s="137"/>
      <c r="D104" s="136"/>
      <c r="E104" s="137"/>
      <c r="F104" s="137"/>
      <c r="G104" s="138"/>
      <c r="H104" s="143"/>
      <c r="I104" s="137"/>
      <c r="J104" s="137"/>
      <c r="K104" s="137"/>
      <c r="L104" s="137"/>
      <c r="M104" s="136"/>
      <c r="N104" s="119" t="s">
        <v>192</v>
      </c>
      <c r="O104" s="122">
        <v>33421000</v>
      </c>
    </row>
    <row r="105" spans="1:15" x14ac:dyDescent="0.35">
      <c r="A105" s="146"/>
      <c r="B105" s="137"/>
      <c r="C105" s="137"/>
      <c r="D105" s="136"/>
      <c r="E105" s="137"/>
      <c r="F105" s="137"/>
      <c r="G105" s="138"/>
      <c r="H105" s="143"/>
      <c r="I105" s="137"/>
      <c r="J105" s="137"/>
      <c r="K105" s="137"/>
      <c r="L105" s="137"/>
      <c r="M105" s="136"/>
      <c r="N105" s="119" t="s">
        <v>194</v>
      </c>
      <c r="O105" s="122">
        <v>16710500</v>
      </c>
    </row>
    <row r="106" spans="1:15" x14ac:dyDescent="0.35">
      <c r="A106" s="146"/>
      <c r="B106" s="137"/>
      <c r="C106" s="137"/>
      <c r="D106" s="136"/>
      <c r="E106" s="137"/>
      <c r="F106" s="137"/>
      <c r="G106" s="138"/>
      <c r="H106" s="143"/>
      <c r="I106" s="137"/>
      <c r="J106" s="137"/>
      <c r="K106" s="137" t="s">
        <v>231</v>
      </c>
      <c r="L106" s="137" t="s">
        <v>237</v>
      </c>
      <c r="M106" s="143">
        <f t="shared" si="9"/>
        <v>282933000</v>
      </c>
      <c r="N106" s="119" t="s">
        <v>193</v>
      </c>
      <c r="O106" s="122">
        <v>57486600</v>
      </c>
    </row>
    <row r="107" spans="1:15" x14ac:dyDescent="0.35">
      <c r="A107" s="146"/>
      <c r="B107" s="137"/>
      <c r="C107" s="137"/>
      <c r="D107" s="136"/>
      <c r="E107" s="137"/>
      <c r="F107" s="137"/>
      <c r="G107" s="138"/>
      <c r="H107" s="143"/>
      <c r="I107" s="137"/>
      <c r="J107" s="137"/>
      <c r="K107" s="137"/>
      <c r="L107" s="137"/>
      <c r="M107" s="136"/>
      <c r="N107" s="119" t="s">
        <v>191</v>
      </c>
      <c r="O107" s="122">
        <v>83979900</v>
      </c>
    </row>
    <row r="108" spans="1:15" x14ac:dyDescent="0.35">
      <c r="A108" s="146"/>
      <c r="B108" s="137"/>
      <c r="C108" s="137"/>
      <c r="D108" s="136"/>
      <c r="E108" s="137"/>
      <c r="F108" s="137"/>
      <c r="G108" s="138"/>
      <c r="H108" s="143"/>
      <c r="I108" s="137"/>
      <c r="J108" s="137"/>
      <c r="K108" s="137"/>
      <c r="L108" s="137"/>
      <c r="M108" s="136"/>
      <c r="N108" s="119" t="s">
        <v>192</v>
      </c>
      <c r="O108" s="122">
        <v>83979900</v>
      </c>
    </row>
    <row r="109" spans="1:15" x14ac:dyDescent="0.35">
      <c r="A109" s="146"/>
      <c r="B109" s="137"/>
      <c r="C109" s="137"/>
      <c r="D109" s="136"/>
      <c r="E109" s="137"/>
      <c r="F109" s="137"/>
      <c r="G109" s="138"/>
      <c r="H109" s="143"/>
      <c r="I109" s="137"/>
      <c r="J109" s="137"/>
      <c r="K109" s="137"/>
      <c r="L109" s="137"/>
      <c r="M109" s="136"/>
      <c r="N109" s="119" t="s">
        <v>194</v>
      </c>
      <c r="O109" s="122">
        <v>57486600</v>
      </c>
    </row>
    <row r="110" spans="1:15" x14ac:dyDescent="0.35">
      <c r="A110" s="146"/>
      <c r="B110" s="137"/>
      <c r="C110" s="137"/>
      <c r="D110" s="136"/>
      <c r="E110" s="137"/>
      <c r="F110" s="137"/>
      <c r="G110" s="138"/>
      <c r="H110" s="140">
        <f>M110</f>
        <v>38000000</v>
      </c>
      <c r="I110" s="139" t="s">
        <v>33</v>
      </c>
      <c r="J110" s="137" t="s">
        <v>165</v>
      </c>
      <c r="K110" s="137" t="s">
        <v>113</v>
      </c>
      <c r="L110" s="137" t="s">
        <v>238</v>
      </c>
      <c r="M110" s="140">
        <f>SUM(O110:O113)</f>
        <v>38000000</v>
      </c>
      <c r="N110" s="119" t="s">
        <v>193</v>
      </c>
      <c r="O110" s="122">
        <v>0</v>
      </c>
    </row>
    <row r="111" spans="1:15" x14ac:dyDescent="0.35">
      <c r="A111" s="146"/>
      <c r="B111" s="137"/>
      <c r="C111" s="137"/>
      <c r="D111" s="136"/>
      <c r="E111" s="137"/>
      <c r="F111" s="137"/>
      <c r="G111" s="138"/>
      <c r="H111" s="141"/>
      <c r="I111" s="139"/>
      <c r="J111" s="137"/>
      <c r="K111" s="137"/>
      <c r="L111" s="137"/>
      <c r="M111" s="141"/>
      <c r="N111" s="119" t="s">
        <v>191</v>
      </c>
      <c r="O111" s="122">
        <v>38000000</v>
      </c>
    </row>
    <row r="112" spans="1:15" x14ac:dyDescent="0.35">
      <c r="A112" s="146"/>
      <c r="B112" s="137"/>
      <c r="C112" s="137"/>
      <c r="D112" s="136"/>
      <c r="E112" s="137"/>
      <c r="F112" s="137"/>
      <c r="G112" s="138"/>
      <c r="H112" s="141"/>
      <c r="I112" s="139"/>
      <c r="J112" s="137"/>
      <c r="K112" s="137"/>
      <c r="L112" s="137"/>
      <c r="M112" s="141"/>
      <c r="N112" s="119" t="s">
        <v>192</v>
      </c>
      <c r="O112" s="122">
        <v>0</v>
      </c>
    </row>
    <row r="113" spans="1:15" x14ac:dyDescent="0.35">
      <c r="A113" s="146"/>
      <c r="B113" s="137"/>
      <c r="C113" s="137"/>
      <c r="D113" s="136"/>
      <c r="E113" s="137"/>
      <c r="F113" s="137"/>
      <c r="G113" s="138"/>
      <c r="H113" s="141"/>
      <c r="I113" s="139"/>
      <c r="J113" s="137"/>
      <c r="K113" s="137"/>
      <c r="L113" s="137"/>
      <c r="M113" s="141"/>
      <c r="N113" s="119" t="s">
        <v>194</v>
      </c>
      <c r="O113" s="122">
        <v>0</v>
      </c>
    </row>
    <row r="114" spans="1:15" x14ac:dyDescent="0.35">
      <c r="A114" s="146"/>
      <c r="B114" s="137"/>
      <c r="C114" s="137"/>
      <c r="D114" s="136"/>
      <c r="E114" s="137"/>
      <c r="F114" s="137"/>
      <c r="G114" s="138"/>
      <c r="H114" s="142">
        <f>SUM(M114:M129)</f>
        <v>668216312</v>
      </c>
      <c r="I114" s="137" t="s">
        <v>35</v>
      </c>
      <c r="J114" s="137" t="s">
        <v>166</v>
      </c>
      <c r="K114" s="137" t="s">
        <v>114</v>
      </c>
      <c r="L114" s="137" t="s">
        <v>240</v>
      </c>
      <c r="M114" s="140">
        <f t="shared" ref="M114" si="10">SUM(O114:O117)</f>
        <v>24938500</v>
      </c>
      <c r="N114" s="119" t="s">
        <v>193</v>
      </c>
      <c r="O114" s="122">
        <v>6234625</v>
      </c>
    </row>
    <row r="115" spans="1:15" x14ac:dyDescent="0.35">
      <c r="A115" s="146"/>
      <c r="B115" s="137"/>
      <c r="C115" s="137"/>
      <c r="D115" s="136"/>
      <c r="E115" s="137"/>
      <c r="F115" s="137"/>
      <c r="G115" s="138"/>
      <c r="H115" s="137"/>
      <c r="I115" s="137"/>
      <c r="J115" s="137"/>
      <c r="K115" s="137"/>
      <c r="L115" s="137"/>
      <c r="M115" s="141"/>
      <c r="N115" s="119" t="s">
        <v>191</v>
      </c>
      <c r="O115" s="122">
        <v>6234625</v>
      </c>
    </row>
    <row r="116" spans="1:15" x14ac:dyDescent="0.35">
      <c r="A116" s="146"/>
      <c r="B116" s="137"/>
      <c r="C116" s="137"/>
      <c r="D116" s="136"/>
      <c r="E116" s="137"/>
      <c r="F116" s="137"/>
      <c r="G116" s="138"/>
      <c r="H116" s="137"/>
      <c r="I116" s="137"/>
      <c r="J116" s="137"/>
      <c r="K116" s="137"/>
      <c r="L116" s="137"/>
      <c r="M116" s="141"/>
      <c r="N116" s="119" t="s">
        <v>192</v>
      </c>
      <c r="O116" s="122">
        <v>6234625</v>
      </c>
    </row>
    <row r="117" spans="1:15" x14ac:dyDescent="0.35">
      <c r="A117" s="146"/>
      <c r="B117" s="137"/>
      <c r="C117" s="137"/>
      <c r="D117" s="136"/>
      <c r="E117" s="137"/>
      <c r="F117" s="137"/>
      <c r="G117" s="138"/>
      <c r="H117" s="137"/>
      <c r="I117" s="137"/>
      <c r="J117" s="137"/>
      <c r="K117" s="137"/>
      <c r="L117" s="137"/>
      <c r="M117" s="141"/>
      <c r="N117" s="119" t="s">
        <v>194</v>
      </c>
      <c r="O117" s="122">
        <v>6234625</v>
      </c>
    </row>
    <row r="118" spans="1:15" x14ac:dyDescent="0.35">
      <c r="A118" s="146"/>
      <c r="B118" s="137"/>
      <c r="C118" s="137"/>
      <c r="D118" s="136"/>
      <c r="E118" s="137"/>
      <c r="F118" s="137"/>
      <c r="G118" s="138"/>
      <c r="H118" s="137"/>
      <c r="I118" s="137"/>
      <c r="J118" s="137"/>
      <c r="K118" s="137" t="s">
        <v>239</v>
      </c>
      <c r="L118" s="139" t="s">
        <v>241</v>
      </c>
      <c r="M118" s="140">
        <f t="shared" ref="M118" si="11">SUM(O118:O121)</f>
        <v>50017812</v>
      </c>
      <c r="N118" s="119" t="s">
        <v>193</v>
      </c>
      <c r="O118" s="122">
        <v>12504453</v>
      </c>
    </row>
    <row r="119" spans="1:15" x14ac:dyDescent="0.35">
      <c r="A119" s="146"/>
      <c r="B119" s="137"/>
      <c r="C119" s="137"/>
      <c r="D119" s="136"/>
      <c r="E119" s="137"/>
      <c r="F119" s="137"/>
      <c r="G119" s="138"/>
      <c r="H119" s="137"/>
      <c r="I119" s="137"/>
      <c r="J119" s="137"/>
      <c r="K119" s="137"/>
      <c r="L119" s="139"/>
      <c r="M119" s="141"/>
      <c r="N119" s="119" t="s">
        <v>191</v>
      </c>
      <c r="O119" s="122">
        <v>12504453</v>
      </c>
    </row>
    <row r="120" spans="1:15" x14ac:dyDescent="0.35">
      <c r="A120" s="146"/>
      <c r="B120" s="137"/>
      <c r="C120" s="137"/>
      <c r="D120" s="136"/>
      <c r="E120" s="137"/>
      <c r="F120" s="137"/>
      <c r="G120" s="138"/>
      <c r="H120" s="137"/>
      <c r="I120" s="137"/>
      <c r="J120" s="137"/>
      <c r="K120" s="137"/>
      <c r="L120" s="139"/>
      <c r="M120" s="141"/>
      <c r="N120" s="119" t="s">
        <v>192</v>
      </c>
      <c r="O120" s="122">
        <v>12504453</v>
      </c>
    </row>
    <row r="121" spans="1:15" x14ac:dyDescent="0.35">
      <c r="A121" s="146"/>
      <c r="B121" s="137"/>
      <c r="C121" s="137"/>
      <c r="D121" s="136"/>
      <c r="E121" s="137"/>
      <c r="F121" s="137"/>
      <c r="G121" s="138"/>
      <c r="H121" s="137"/>
      <c r="I121" s="137"/>
      <c r="J121" s="137"/>
      <c r="K121" s="137"/>
      <c r="L121" s="139"/>
      <c r="M121" s="141"/>
      <c r="N121" s="119" t="s">
        <v>194</v>
      </c>
      <c r="O121" s="122">
        <v>12504453</v>
      </c>
    </row>
    <row r="122" spans="1:15" x14ac:dyDescent="0.35">
      <c r="A122" s="146"/>
      <c r="B122" s="137"/>
      <c r="C122" s="137"/>
      <c r="D122" s="136"/>
      <c r="E122" s="137"/>
      <c r="F122" s="137"/>
      <c r="G122" s="138"/>
      <c r="H122" s="137"/>
      <c r="I122" s="137"/>
      <c r="J122" s="137"/>
      <c r="K122" s="137" t="s">
        <v>116</v>
      </c>
      <c r="L122" s="139" t="s">
        <v>242</v>
      </c>
      <c r="M122" s="140">
        <f t="shared" ref="M122" si="12">SUM(O122:O125)</f>
        <v>8500000</v>
      </c>
      <c r="N122" s="119" t="s">
        <v>193</v>
      </c>
      <c r="O122" s="122">
        <v>2550000</v>
      </c>
    </row>
    <row r="123" spans="1:15" x14ac:dyDescent="0.35">
      <c r="A123" s="146"/>
      <c r="B123" s="137"/>
      <c r="C123" s="137"/>
      <c r="D123" s="136"/>
      <c r="E123" s="137"/>
      <c r="F123" s="137"/>
      <c r="G123" s="138"/>
      <c r="H123" s="137"/>
      <c r="I123" s="137"/>
      <c r="J123" s="137"/>
      <c r="K123" s="137"/>
      <c r="L123" s="139"/>
      <c r="M123" s="141"/>
      <c r="N123" s="119" t="s">
        <v>191</v>
      </c>
      <c r="O123" s="122">
        <v>1700000</v>
      </c>
    </row>
    <row r="124" spans="1:15" x14ac:dyDescent="0.35">
      <c r="A124" s="146"/>
      <c r="B124" s="137"/>
      <c r="C124" s="137"/>
      <c r="D124" s="136"/>
      <c r="E124" s="137"/>
      <c r="F124" s="137"/>
      <c r="G124" s="138"/>
      <c r="H124" s="137"/>
      <c r="I124" s="137"/>
      <c r="J124" s="137"/>
      <c r="K124" s="137"/>
      <c r="L124" s="139"/>
      <c r="M124" s="141"/>
      <c r="N124" s="119" t="s">
        <v>192</v>
      </c>
      <c r="O124" s="122">
        <v>2550000</v>
      </c>
    </row>
    <row r="125" spans="1:15" x14ac:dyDescent="0.35">
      <c r="A125" s="146"/>
      <c r="B125" s="137"/>
      <c r="C125" s="137"/>
      <c r="D125" s="136"/>
      <c r="E125" s="137"/>
      <c r="F125" s="137"/>
      <c r="G125" s="138"/>
      <c r="H125" s="137"/>
      <c r="I125" s="137"/>
      <c r="J125" s="137"/>
      <c r="K125" s="137"/>
      <c r="L125" s="139"/>
      <c r="M125" s="141"/>
      <c r="N125" s="119" t="s">
        <v>194</v>
      </c>
      <c r="O125" s="122">
        <v>1700000</v>
      </c>
    </row>
    <row r="126" spans="1:15" x14ac:dyDescent="0.35">
      <c r="A126" s="146"/>
      <c r="B126" s="137"/>
      <c r="C126" s="137"/>
      <c r="D126" s="136"/>
      <c r="E126" s="137"/>
      <c r="F126" s="137"/>
      <c r="G126" s="138"/>
      <c r="H126" s="137"/>
      <c r="I126" s="137"/>
      <c r="J126" s="137"/>
      <c r="K126" s="137" t="s">
        <v>117</v>
      </c>
      <c r="L126" s="137" t="s">
        <v>243</v>
      </c>
      <c r="M126" s="140">
        <f t="shared" ref="M126" si="13">SUM(O126:O129)</f>
        <v>584760000</v>
      </c>
      <c r="N126" s="119" t="s">
        <v>193</v>
      </c>
      <c r="O126" s="122">
        <v>146190000</v>
      </c>
    </row>
    <row r="127" spans="1:15" x14ac:dyDescent="0.35">
      <c r="A127" s="146"/>
      <c r="B127" s="137"/>
      <c r="C127" s="137"/>
      <c r="D127" s="136"/>
      <c r="E127" s="137"/>
      <c r="F127" s="137"/>
      <c r="G127" s="138"/>
      <c r="H127" s="137"/>
      <c r="I127" s="137"/>
      <c r="J127" s="137"/>
      <c r="K127" s="137"/>
      <c r="L127" s="137"/>
      <c r="M127" s="141"/>
      <c r="N127" s="119" t="s">
        <v>191</v>
      </c>
      <c r="O127" s="122">
        <v>146190000</v>
      </c>
    </row>
    <row r="128" spans="1:15" ht="18.5" customHeight="1" x14ac:dyDescent="0.35">
      <c r="A128" s="146"/>
      <c r="B128" s="137"/>
      <c r="C128" s="137"/>
      <c r="D128" s="136"/>
      <c r="E128" s="137"/>
      <c r="F128" s="137"/>
      <c r="G128" s="138"/>
      <c r="H128" s="137"/>
      <c r="I128" s="137"/>
      <c r="J128" s="137"/>
      <c r="K128" s="137"/>
      <c r="L128" s="137"/>
      <c r="M128" s="141"/>
      <c r="N128" s="119" t="s">
        <v>192</v>
      </c>
      <c r="O128" s="122">
        <v>146190000</v>
      </c>
    </row>
    <row r="129" spans="1:15" ht="19" customHeight="1" x14ac:dyDescent="0.35">
      <c r="A129" s="146"/>
      <c r="B129" s="137"/>
      <c r="C129" s="137"/>
      <c r="D129" s="136"/>
      <c r="E129" s="137"/>
      <c r="F129" s="137"/>
      <c r="G129" s="138"/>
      <c r="H129" s="137"/>
      <c r="I129" s="137"/>
      <c r="J129" s="137"/>
      <c r="K129" s="137"/>
      <c r="L129" s="137"/>
      <c r="M129" s="141"/>
      <c r="N129" s="119" t="s">
        <v>194</v>
      </c>
      <c r="O129" s="122">
        <v>146190000</v>
      </c>
    </row>
    <row r="130" spans="1:15" ht="18" customHeight="1" x14ac:dyDescent="0.35">
      <c r="A130" s="146"/>
      <c r="B130" s="137"/>
      <c r="C130" s="137"/>
      <c r="D130" s="136"/>
      <c r="E130" s="137"/>
      <c r="F130" s="137"/>
      <c r="G130" s="138"/>
      <c r="H130" s="140">
        <f>SUM(M130:M145)</f>
        <v>185440000</v>
      </c>
      <c r="I130" s="137" t="s">
        <v>40</v>
      </c>
      <c r="J130" s="137" t="s">
        <v>167</v>
      </c>
      <c r="K130" s="139" t="s">
        <v>244</v>
      </c>
      <c r="L130" s="139" t="s">
        <v>245</v>
      </c>
      <c r="M130" s="140">
        <f t="shared" ref="M130:M142" si="14">SUM(O130:O133)</f>
        <v>127450000</v>
      </c>
      <c r="N130" s="119" t="s">
        <v>193</v>
      </c>
      <c r="O130" s="122">
        <v>31862500</v>
      </c>
    </row>
    <row r="131" spans="1:15" ht="18" customHeight="1" x14ac:dyDescent="0.35">
      <c r="A131" s="146"/>
      <c r="B131" s="137"/>
      <c r="C131" s="137"/>
      <c r="D131" s="136"/>
      <c r="E131" s="137"/>
      <c r="F131" s="137"/>
      <c r="G131" s="138"/>
      <c r="H131" s="141"/>
      <c r="I131" s="137"/>
      <c r="J131" s="137"/>
      <c r="K131" s="139"/>
      <c r="L131" s="139"/>
      <c r="M131" s="141"/>
      <c r="N131" s="119" t="s">
        <v>191</v>
      </c>
      <c r="O131" s="122">
        <v>31862500</v>
      </c>
    </row>
    <row r="132" spans="1:15" ht="18" customHeight="1" x14ac:dyDescent="0.35">
      <c r="A132" s="146"/>
      <c r="B132" s="137"/>
      <c r="C132" s="137"/>
      <c r="D132" s="136"/>
      <c r="E132" s="137"/>
      <c r="F132" s="137"/>
      <c r="G132" s="138"/>
      <c r="H132" s="141"/>
      <c r="I132" s="137"/>
      <c r="J132" s="137"/>
      <c r="K132" s="139"/>
      <c r="L132" s="139"/>
      <c r="M132" s="141"/>
      <c r="N132" s="119" t="s">
        <v>192</v>
      </c>
      <c r="O132" s="122">
        <v>31862500</v>
      </c>
    </row>
    <row r="133" spans="1:15" ht="18.5" customHeight="1" x14ac:dyDescent="0.35">
      <c r="A133" s="146"/>
      <c r="B133" s="137"/>
      <c r="C133" s="137"/>
      <c r="D133" s="136"/>
      <c r="E133" s="137"/>
      <c r="F133" s="137"/>
      <c r="G133" s="138"/>
      <c r="H133" s="141"/>
      <c r="I133" s="137"/>
      <c r="J133" s="137"/>
      <c r="K133" s="139"/>
      <c r="L133" s="139"/>
      <c r="M133" s="141"/>
      <c r="N133" s="119" t="s">
        <v>194</v>
      </c>
      <c r="O133" s="122">
        <v>31862500</v>
      </c>
    </row>
    <row r="134" spans="1:15" x14ac:dyDescent="0.35">
      <c r="A134" s="146"/>
      <c r="B134" s="137"/>
      <c r="C134" s="137"/>
      <c r="D134" s="136"/>
      <c r="E134" s="137"/>
      <c r="F134" s="137"/>
      <c r="G134" s="138"/>
      <c r="H134" s="141"/>
      <c r="I134" s="137"/>
      <c r="J134" s="137"/>
      <c r="K134" s="137" t="s">
        <v>78</v>
      </c>
      <c r="L134" s="137" t="s">
        <v>246</v>
      </c>
      <c r="M134" s="140">
        <f t="shared" si="14"/>
        <v>1200000</v>
      </c>
      <c r="N134" s="119" t="s">
        <v>193</v>
      </c>
      <c r="O134" s="122">
        <v>0</v>
      </c>
    </row>
    <row r="135" spans="1:15" x14ac:dyDescent="0.35">
      <c r="A135" s="146"/>
      <c r="B135" s="137"/>
      <c r="C135" s="137"/>
      <c r="D135" s="136"/>
      <c r="E135" s="137"/>
      <c r="F135" s="137"/>
      <c r="G135" s="138"/>
      <c r="H135" s="141"/>
      <c r="I135" s="137"/>
      <c r="J135" s="137"/>
      <c r="K135" s="137"/>
      <c r="L135" s="137"/>
      <c r="M135" s="141"/>
      <c r="N135" s="119" t="s">
        <v>191</v>
      </c>
      <c r="O135" s="122">
        <v>600000</v>
      </c>
    </row>
    <row r="136" spans="1:15" x14ac:dyDescent="0.35">
      <c r="A136" s="146"/>
      <c r="B136" s="137"/>
      <c r="C136" s="137"/>
      <c r="D136" s="136"/>
      <c r="E136" s="137"/>
      <c r="F136" s="137"/>
      <c r="G136" s="138"/>
      <c r="H136" s="141"/>
      <c r="I136" s="137"/>
      <c r="J136" s="137"/>
      <c r="K136" s="137"/>
      <c r="L136" s="137"/>
      <c r="M136" s="141"/>
      <c r="N136" s="119" t="s">
        <v>192</v>
      </c>
      <c r="O136" s="122">
        <v>600000</v>
      </c>
    </row>
    <row r="137" spans="1:15" x14ac:dyDescent="0.35">
      <c r="A137" s="146"/>
      <c r="B137" s="137"/>
      <c r="C137" s="137"/>
      <c r="D137" s="136"/>
      <c r="E137" s="137"/>
      <c r="F137" s="137"/>
      <c r="G137" s="138"/>
      <c r="H137" s="141"/>
      <c r="I137" s="137"/>
      <c r="J137" s="137"/>
      <c r="K137" s="137"/>
      <c r="L137" s="137"/>
      <c r="M137" s="141"/>
      <c r="N137" s="119" t="s">
        <v>194</v>
      </c>
      <c r="O137" s="122">
        <v>0</v>
      </c>
    </row>
    <row r="138" spans="1:15" x14ac:dyDescent="0.35">
      <c r="A138" s="146"/>
      <c r="B138" s="137"/>
      <c r="C138" s="137"/>
      <c r="D138" s="136"/>
      <c r="E138" s="137"/>
      <c r="F138" s="137"/>
      <c r="G138" s="138"/>
      <c r="H138" s="141"/>
      <c r="I138" s="137"/>
      <c r="J138" s="137"/>
      <c r="K138" s="137" t="s">
        <v>80</v>
      </c>
      <c r="L138" s="137" t="s">
        <v>247</v>
      </c>
      <c r="M138" s="140">
        <f t="shared" si="14"/>
        <v>13550000</v>
      </c>
      <c r="N138" s="119" t="s">
        <v>193</v>
      </c>
      <c r="O138" s="122">
        <v>3387500</v>
      </c>
    </row>
    <row r="139" spans="1:15" x14ac:dyDescent="0.35">
      <c r="A139" s="146"/>
      <c r="B139" s="137"/>
      <c r="C139" s="137"/>
      <c r="D139" s="136"/>
      <c r="E139" s="137"/>
      <c r="F139" s="137"/>
      <c r="G139" s="138"/>
      <c r="H139" s="141"/>
      <c r="I139" s="137"/>
      <c r="J139" s="137"/>
      <c r="K139" s="137"/>
      <c r="L139" s="137"/>
      <c r="M139" s="141"/>
      <c r="N139" s="119" t="s">
        <v>191</v>
      </c>
      <c r="O139" s="122">
        <v>3387500</v>
      </c>
    </row>
    <row r="140" spans="1:15" x14ac:dyDescent="0.35">
      <c r="A140" s="146"/>
      <c r="B140" s="137"/>
      <c r="C140" s="137"/>
      <c r="D140" s="136"/>
      <c r="E140" s="137"/>
      <c r="F140" s="137"/>
      <c r="G140" s="138"/>
      <c r="H140" s="141"/>
      <c r="I140" s="137"/>
      <c r="J140" s="137"/>
      <c r="K140" s="137"/>
      <c r="L140" s="137"/>
      <c r="M140" s="141"/>
      <c r="N140" s="119" t="s">
        <v>192</v>
      </c>
      <c r="O140" s="122">
        <v>3387500</v>
      </c>
    </row>
    <row r="141" spans="1:15" x14ac:dyDescent="0.35">
      <c r="A141" s="146"/>
      <c r="B141" s="137"/>
      <c r="C141" s="137"/>
      <c r="D141" s="136"/>
      <c r="E141" s="137"/>
      <c r="F141" s="137"/>
      <c r="G141" s="138"/>
      <c r="H141" s="141"/>
      <c r="I141" s="137"/>
      <c r="J141" s="137"/>
      <c r="K141" s="137"/>
      <c r="L141" s="137"/>
      <c r="M141" s="141"/>
      <c r="N141" s="119" t="s">
        <v>194</v>
      </c>
      <c r="O141" s="122">
        <v>3387500</v>
      </c>
    </row>
    <row r="142" spans="1:15" x14ac:dyDescent="0.35">
      <c r="A142" s="146"/>
      <c r="B142" s="137"/>
      <c r="C142" s="137"/>
      <c r="D142" s="136"/>
      <c r="E142" s="137"/>
      <c r="F142" s="137"/>
      <c r="G142" s="138"/>
      <c r="H142" s="141"/>
      <c r="I142" s="137"/>
      <c r="J142" s="137"/>
      <c r="K142" s="137" t="s">
        <v>118</v>
      </c>
      <c r="L142" s="137" t="s">
        <v>248</v>
      </c>
      <c r="M142" s="140">
        <f t="shared" si="14"/>
        <v>43240000</v>
      </c>
      <c r="N142" s="119" t="s">
        <v>193</v>
      </c>
      <c r="O142" s="122">
        <v>4324000</v>
      </c>
    </row>
    <row r="143" spans="1:15" x14ac:dyDescent="0.35">
      <c r="A143" s="146"/>
      <c r="B143" s="137"/>
      <c r="C143" s="137"/>
      <c r="D143" s="136"/>
      <c r="E143" s="137"/>
      <c r="F143" s="137"/>
      <c r="G143" s="138"/>
      <c r="H143" s="141"/>
      <c r="I143" s="137"/>
      <c r="J143" s="137"/>
      <c r="K143" s="137"/>
      <c r="L143" s="137"/>
      <c r="M143" s="141"/>
      <c r="N143" s="119" t="s">
        <v>191</v>
      </c>
      <c r="O143" s="122">
        <v>8648000</v>
      </c>
    </row>
    <row r="144" spans="1:15" x14ac:dyDescent="0.35">
      <c r="A144" s="146"/>
      <c r="B144" s="137"/>
      <c r="C144" s="137"/>
      <c r="D144" s="136"/>
      <c r="E144" s="137"/>
      <c r="F144" s="137"/>
      <c r="G144" s="138"/>
      <c r="H144" s="141"/>
      <c r="I144" s="137"/>
      <c r="J144" s="137"/>
      <c r="K144" s="137"/>
      <c r="L144" s="137"/>
      <c r="M144" s="141"/>
      <c r="N144" s="119" t="s">
        <v>192</v>
      </c>
      <c r="O144" s="122">
        <v>17296000</v>
      </c>
    </row>
    <row r="145" spans="1:15" x14ac:dyDescent="0.35">
      <c r="A145" s="146"/>
      <c r="B145" s="137"/>
      <c r="C145" s="137"/>
      <c r="D145" s="136"/>
      <c r="E145" s="137"/>
      <c r="F145" s="137"/>
      <c r="G145" s="138"/>
      <c r="H145" s="141"/>
      <c r="I145" s="137"/>
      <c r="J145" s="137"/>
      <c r="K145" s="137"/>
      <c r="L145" s="137"/>
      <c r="M145" s="141"/>
      <c r="N145" s="119" t="s">
        <v>194</v>
      </c>
      <c r="O145" s="122">
        <v>12972000</v>
      </c>
    </row>
    <row r="146" spans="1:15" ht="15.5" x14ac:dyDescent="0.35">
      <c r="H146" s="173">
        <f>SUM(H6:H145)</f>
        <v>4841963425</v>
      </c>
    </row>
    <row r="147" spans="1:15" x14ac:dyDescent="0.35">
      <c r="K147" s="118"/>
      <c r="L147" s="118" t="s">
        <v>250</v>
      </c>
      <c r="M147" s="118"/>
    </row>
    <row r="148" spans="1:15" x14ac:dyDescent="0.35">
      <c r="K148" s="118"/>
      <c r="L148" s="118" t="s">
        <v>14</v>
      </c>
      <c r="M148" s="118"/>
    </row>
    <row r="149" spans="1:15" x14ac:dyDescent="0.35">
      <c r="E149" s="170">
        <f>SUM(H50,H66,H74,H78,H86,H110,H114,H130,)</f>
        <v>4415900425</v>
      </c>
      <c r="F149" s="171" t="s">
        <v>255</v>
      </c>
      <c r="K149" s="118"/>
      <c r="L149" s="118"/>
      <c r="M149" s="118"/>
    </row>
    <row r="150" spans="1:15" x14ac:dyDescent="0.35">
      <c r="E150" s="172">
        <f>SUM(H10,)</f>
        <v>353410450</v>
      </c>
      <c r="F150" s="171" t="s">
        <v>256</v>
      </c>
      <c r="K150" s="118"/>
      <c r="L150" s="118"/>
      <c r="M150" s="118"/>
    </row>
    <row r="151" spans="1:15" x14ac:dyDescent="0.35">
      <c r="K151" s="118"/>
      <c r="L151" s="118"/>
      <c r="M151" s="118"/>
    </row>
    <row r="152" spans="1:15" x14ac:dyDescent="0.35">
      <c r="K152" s="118"/>
      <c r="L152" s="126" t="s">
        <v>251</v>
      </c>
      <c r="M152" s="118"/>
    </row>
    <row r="153" spans="1:15" x14ac:dyDescent="0.35">
      <c r="K153" s="118"/>
      <c r="L153" s="118" t="s">
        <v>252</v>
      </c>
      <c r="M153" s="118"/>
    </row>
  </sheetData>
  <mergeCells count="179">
    <mergeCell ref="L18:L21"/>
    <mergeCell ref="A1:O1"/>
    <mergeCell ref="A2:O2"/>
    <mergeCell ref="H26:H33"/>
    <mergeCell ref="H34:H37"/>
    <mergeCell ref="M22:M25"/>
    <mergeCell ref="L10:L13"/>
    <mergeCell ref="M10:M13"/>
    <mergeCell ref="K14:K17"/>
    <mergeCell ref="L14:L17"/>
    <mergeCell ref="M14:M17"/>
    <mergeCell ref="I10:I17"/>
    <mergeCell ref="J10:J17"/>
    <mergeCell ref="N4:O4"/>
    <mergeCell ref="N5:O5"/>
    <mergeCell ref="M6:M9"/>
    <mergeCell ref="L6:L9"/>
    <mergeCell ref="K6:K9"/>
    <mergeCell ref="J6:J9"/>
    <mergeCell ref="I6:I9"/>
    <mergeCell ref="K10:K13"/>
    <mergeCell ref="M26:M29"/>
    <mergeCell ref="M30:M33"/>
    <mergeCell ref="M34:M37"/>
    <mergeCell ref="G26:G37"/>
    <mergeCell ref="K26:K29"/>
    <mergeCell ref="K30:K33"/>
    <mergeCell ref="I18:I25"/>
    <mergeCell ref="J18:J25"/>
    <mergeCell ref="F26:F37"/>
    <mergeCell ref="I26:I33"/>
    <mergeCell ref="J26:J33"/>
    <mergeCell ref="I34:I37"/>
    <mergeCell ref="J34:J37"/>
    <mergeCell ref="K18:K21"/>
    <mergeCell ref="K34:K37"/>
    <mergeCell ref="M18:M21"/>
    <mergeCell ref="K22:K25"/>
    <mergeCell ref="L22:L25"/>
    <mergeCell ref="M42:M45"/>
    <mergeCell ref="M46:M49"/>
    <mergeCell ref="F42:F49"/>
    <mergeCell ref="G42:G49"/>
    <mergeCell ref="H42:H49"/>
    <mergeCell ref="I38:I41"/>
    <mergeCell ref="J38:J41"/>
    <mergeCell ref="K38:K41"/>
    <mergeCell ref="L38:L41"/>
    <mergeCell ref="M38:M41"/>
    <mergeCell ref="I42:I49"/>
    <mergeCell ref="J42:J49"/>
    <mergeCell ref="K42:K45"/>
    <mergeCell ref="K46:K49"/>
    <mergeCell ref="F38:F41"/>
    <mergeCell ref="G38:G41"/>
    <mergeCell ref="H38:H41"/>
    <mergeCell ref="L34:L37"/>
    <mergeCell ref="H10:H25"/>
    <mergeCell ref="G10:G25"/>
    <mergeCell ref="F10:F25"/>
    <mergeCell ref="A6:A49"/>
    <mergeCell ref="B6:B49"/>
    <mergeCell ref="C6:C49"/>
    <mergeCell ref="D6:D49"/>
    <mergeCell ref="A50:A145"/>
    <mergeCell ref="B50:B145"/>
    <mergeCell ref="C50:C145"/>
    <mergeCell ref="L42:L45"/>
    <mergeCell ref="L46:L49"/>
    <mergeCell ref="E42:E49"/>
    <mergeCell ref="E10:E25"/>
    <mergeCell ref="E38:E41"/>
    <mergeCell ref="L26:L29"/>
    <mergeCell ref="L30:L33"/>
    <mergeCell ref="E26:E37"/>
    <mergeCell ref="G6:G9"/>
    <mergeCell ref="F6:F9"/>
    <mergeCell ref="E6:E9"/>
    <mergeCell ref="H6:H9"/>
    <mergeCell ref="H50:H65"/>
    <mergeCell ref="I66:I73"/>
    <mergeCell ref="J66:J73"/>
    <mergeCell ref="K66:K69"/>
    <mergeCell ref="K70:K73"/>
    <mergeCell ref="I50:I65"/>
    <mergeCell ref="L66:L69"/>
    <mergeCell ref="L70:L73"/>
    <mergeCell ref="M66:M69"/>
    <mergeCell ref="M70:M73"/>
    <mergeCell ref="H66:H73"/>
    <mergeCell ref="I74:I77"/>
    <mergeCell ref="J74:J77"/>
    <mergeCell ref="K74:K77"/>
    <mergeCell ref="L74:L77"/>
    <mergeCell ref="M74:M77"/>
    <mergeCell ref="M50:M53"/>
    <mergeCell ref="M54:M57"/>
    <mergeCell ref="M58:M61"/>
    <mergeCell ref="M62:M65"/>
    <mergeCell ref="J50:J65"/>
    <mergeCell ref="K50:K53"/>
    <mergeCell ref="K54:K57"/>
    <mergeCell ref="K58:K61"/>
    <mergeCell ref="K62:K65"/>
    <mergeCell ref="L50:L53"/>
    <mergeCell ref="L54:L57"/>
    <mergeCell ref="L58:L61"/>
    <mergeCell ref="L62:L65"/>
    <mergeCell ref="M78:M81"/>
    <mergeCell ref="M82:M85"/>
    <mergeCell ref="H78:H85"/>
    <mergeCell ref="K86:K89"/>
    <mergeCell ref="K90:K93"/>
    <mergeCell ref="K94:K97"/>
    <mergeCell ref="H74:H77"/>
    <mergeCell ref="I78:I85"/>
    <mergeCell ref="J78:J85"/>
    <mergeCell ref="K78:K81"/>
    <mergeCell ref="K82:K85"/>
    <mergeCell ref="L82:L85"/>
    <mergeCell ref="L78:L81"/>
    <mergeCell ref="M106:M109"/>
    <mergeCell ref="H86:H109"/>
    <mergeCell ref="I86:I109"/>
    <mergeCell ref="J86:J109"/>
    <mergeCell ref="H110:H113"/>
    <mergeCell ref="I110:I113"/>
    <mergeCell ref="J110:J113"/>
    <mergeCell ref="K110:K113"/>
    <mergeCell ref="L110:L113"/>
    <mergeCell ref="M110:M113"/>
    <mergeCell ref="M86:M89"/>
    <mergeCell ref="M90:M93"/>
    <mergeCell ref="M94:M97"/>
    <mergeCell ref="M98:M101"/>
    <mergeCell ref="M102:M105"/>
    <mergeCell ref="K98:K101"/>
    <mergeCell ref="K102:K105"/>
    <mergeCell ref="K106:K109"/>
    <mergeCell ref="L86:L89"/>
    <mergeCell ref="L90:L93"/>
    <mergeCell ref="L94:L97"/>
    <mergeCell ref="L98:L101"/>
    <mergeCell ref="L102:L105"/>
    <mergeCell ref="L106:L109"/>
    <mergeCell ref="M118:M121"/>
    <mergeCell ref="M122:M125"/>
    <mergeCell ref="M126:M129"/>
    <mergeCell ref="H114:H129"/>
    <mergeCell ref="I114:I129"/>
    <mergeCell ref="J114:J129"/>
    <mergeCell ref="K114:K117"/>
    <mergeCell ref="K118:K121"/>
    <mergeCell ref="K122:K125"/>
    <mergeCell ref="K126:K129"/>
    <mergeCell ref="D50:D145"/>
    <mergeCell ref="E50:E145"/>
    <mergeCell ref="F50:F145"/>
    <mergeCell ref="G50:G145"/>
    <mergeCell ref="L142:L145"/>
    <mergeCell ref="L138:L141"/>
    <mergeCell ref="L134:L137"/>
    <mergeCell ref="L130:L133"/>
    <mergeCell ref="M130:M133"/>
    <mergeCell ref="M134:M137"/>
    <mergeCell ref="M138:M141"/>
    <mergeCell ref="M142:M145"/>
    <mergeCell ref="H130:H145"/>
    <mergeCell ref="I130:I145"/>
    <mergeCell ref="J130:J145"/>
    <mergeCell ref="K130:K133"/>
    <mergeCell ref="K134:K137"/>
    <mergeCell ref="K138:K141"/>
    <mergeCell ref="K142:K145"/>
    <mergeCell ref="L126:L129"/>
    <mergeCell ref="L122:L125"/>
    <mergeCell ref="L118:L121"/>
    <mergeCell ref="L114:L117"/>
    <mergeCell ref="M114:M117"/>
  </mergeCells>
  <pageMargins left="0.7" right="0.7" top="0.75" bottom="0.75" header="0.3" footer="0.3"/>
  <pageSetup paperSize="5" scale="75" orientation="landscape" horizontalDpi="4294967293" verticalDpi="0" r:id="rId1"/>
  <rowBreaks count="4" manualBreakCount="4">
    <brk id="33" max="14" man="1"/>
    <brk id="65" max="14" man="1"/>
    <brk id="101" max="14" man="1"/>
    <brk id="13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view="pageBreakPreview" topLeftCell="C4" zoomScale="88" zoomScaleNormal="100" zoomScaleSheetLayoutView="88" workbookViewId="0">
      <selection activeCell="I10" sqref="I10:I17"/>
    </sheetView>
  </sheetViews>
  <sheetFormatPr defaultRowHeight="14.5" x14ac:dyDescent="0.35"/>
  <cols>
    <col min="1" max="1" width="3.6328125" customWidth="1"/>
    <col min="2" max="2" width="15" customWidth="1"/>
    <col min="3" max="3" width="11" customWidth="1"/>
    <col min="4" max="4" width="9" customWidth="1"/>
    <col min="5" max="5" width="13.453125" customWidth="1"/>
    <col min="6" max="6" width="15.6328125" customWidth="1"/>
    <col min="7" max="7" width="9.26953125" customWidth="1"/>
    <col min="8" max="8" width="16.6328125" customWidth="1"/>
    <col min="9" max="9" width="12.81640625" customWidth="1"/>
    <col min="10" max="10" width="15.81640625" customWidth="1"/>
    <col min="11" max="11" width="19.36328125" customWidth="1"/>
    <col min="12" max="12" width="21.36328125" customWidth="1"/>
    <col min="13" max="13" width="14.453125" customWidth="1"/>
    <col min="14" max="14" width="7.08984375" customWidth="1"/>
    <col min="15" max="15" width="14.36328125" style="129" customWidth="1"/>
    <col min="17" max="17" width="10.453125" bestFit="1" customWidth="1"/>
  </cols>
  <sheetData>
    <row r="1" spans="1:15" x14ac:dyDescent="0.35">
      <c r="A1" s="162" t="s">
        <v>184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5" x14ac:dyDescent="0.35">
      <c r="A2" s="163" t="s">
        <v>185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5" ht="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7"/>
    </row>
    <row r="4" spans="1:15" ht="42" x14ac:dyDescent="0.35">
      <c r="A4" s="124" t="s">
        <v>0</v>
      </c>
      <c r="B4" s="125" t="s">
        <v>173</v>
      </c>
      <c r="C4" s="125" t="s">
        <v>174</v>
      </c>
      <c r="D4" s="125" t="s">
        <v>175</v>
      </c>
      <c r="E4" s="124" t="s">
        <v>176</v>
      </c>
      <c r="F4" s="125" t="s">
        <v>181</v>
      </c>
      <c r="G4" s="125" t="s">
        <v>175</v>
      </c>
      <c r="H4" s="125" t="s">
        <v>183</v>
      </c>
      <c r="I4" s="125" t="s">
        <v>177</v>
      </c>
      <c r="J4" s="125" t="s">
        <v>178</v>
      </c>
      <c r="K4" s="125" t="s">
        <v>179</v>
      </c>
      <c r="L4" s="125" t="s">
        <v>180</v>
      </c>
      <c r="M4" s="125" t="s">
        <v>183</v>
      </c>
      <c r="N4" s="166" t="s">
        <v>182</v>
      </c>
      <c r="O4" s="167"/>
    </row>
    <row r="5" spans="1:15" x14ac:dyDescent="0.35">
      <c r="A5" s="117">
        <v>1</v>
      </c>
      <c r="B5" s="117">
        <v>2</v>
      </c>
      <c r="C5" s="117">
        <v>3</v>
      </c>
      <c r="D5" s="117">
        <v>4</v>
      </c>
      <c r="E5" s="117">
        <v>5</v>
      </c>
      <c r="F5" s="117">
        <v>6</v>
      </c>
      <c r="G5" s="117">
        <v>7</v>
      </c>
      <c r="H5" s="117">
        <v>8</v>
      </c>
      <c r="I5" s="117">
        <v>9</v>
      </c>
      <c r="J5" s="117">
        <v>10</v>
      </c>
      <c r="K5" s="117">
        <v>11</v>
      </c>
      <c r="L5" s="117">
        <v>12</v>
      </c>
      <c r="M5" s="117">
        <v>13</v>
      </c>
      <c r="N5" s="168">
        <v>14</v>
      </c>
      <c r="O5" s="169"/>
    </row>
    <row r="6" spans="1:15" ht="29" customHeight="1" x14ac:dyDescent="0.35">
      <c r="A6" s="146">
        <v>1</v>
      </c>
      <c r="B6" s="147" t="s">
        <v>186</v>
      </c>
      <c r="C6" s="147" t="s">
        <v>187</v>
      </c>
      <c r="D6" s="136">
        <v>85</v>
      </c>
      <c r="E6" s="153" t="s">
        <v>188</v>
      </c>
      <c r="F6" s="137" t="s">
        <v>146</v>
      </c>
      <c r="G6" s="154">
        <v>1</v>
      </c>
      <c r="H6" s="144">
        <f>M6</f>
        <v>5270000</v>
      </c>
      <c r="I6" s="137" t="s">
        <v>44</v>
      </c>
      <c r="J6" s="137" t="s">
        <v>147</v>
      </c>
      <c r="K6" s="137" t="s">
        <v>189</v>
      </c>
      <c r="L6" s="137" t="s">
        <v>190</v>
      </c>
      <c r="M6" s="144">
        <f>SUM(O6:O9)</f>
        <v>5270000</v>
      </c>
      <c r="N6" s="119" t="s">
        <v>193</v>
      </c>
      <c r="O6" s="120">
        <v>4107500</v>
      </c>
    </row>
    <row r="7" spans="1:15" ht="31" customHeight="1" x14ac:dyDescent="0.35">
      <c r="A7" s="146"/>
      <c r="B7" s="147"/>
      <c r="C7" s="147"/>
      <c r="D7" s="136"/>
      <c r="E7" s="153"/>
      <c r="F7" s="137"/>
      <c r="G7" s="154"/>
      <c r="H7" s="144"/>
      <c r="I7" s="137"/>
      <c r="J7" s="137"/>
      <c r="K7" s="137"/>
      <c r="L7" s="137"/>
      <c r="M7" s="144"/>
      <c r="N7" s="119" t="s">
        <v>191</v>
      </c>
      <c r="O7" s="120">
        <v>837500</v>
      </c>
    </row>
    <row r="8" spans="1:15" ht="31" customHeight="1" x14ac:dyDescent="0.35">
      <c r="A8" s="146"/>
      <c r="B8" s="147"/>
      <c r="C8" s="147"/>
      <c r="D8" s="136"/>
      <c r="E8" s="153"/>
      <c r="F8" s="137"/>
      <c r="G8" s="154"/>
      <c r="H8" s="144"/>
      <c r="I8" s="137"/>
      <c r="J8" s="137"/>
      <c r="K8" s="137"/>
      <c r="L8" s="137"/>
      <c r="M8" s="144"/>
      <c r="N8" s="119" t="s">
        <v>192</v>
      </c>
      <c r="O8" s="120">
        <v>325000</v>
      </c>
    </row>
    <row r="9" spans="1:15" ht="29.5" customHeight="1" x14ac:dyDescent="0.35">
      <c r="A9" s="146"/>
      <c r="B9" s="147"/>
      <c r="C9" s="147"/>
      <c r="D9" s="136"/>
      <c r="E9" s="153"/>
      <c r="F9" s="137"/>
      <c r="G9" s="154"/>
      <c r="H9" s="144"/>
      <c r="I9" s="137"/>
      <c r="J9" s="137"/>
      <c r="K9" s="137"/>
      <c r="L9" s="137"/>
      <c r="M9" s="144"/>
      <c r="N9" s="119" t="s">
        <v>194</v>
      </c>
      <c r="O9" s="120">
        <v>0</v>
      </c>
    </row>
    <row r="10" spans="1:15" ht="20" customHeight="1" x14ac:dyDescent="0.35">
      <c r="A10" s="146"/>
      <c r="B10" s="147"/>
      <c r="C10" s="147"/>
      <c r="D10" s="136"/>
      <c r="E10" s="152" t="s">
        <v>195</v>
      </c>
      <c r="F10" s="151" t="s">
        <v>45</v>
      </c>
      <c r="G10" s="159">
        <v>1</v>
      </c>
      <c r="H10" s="157">
        <f>SUM(M10:M25)</f>
        <v>464410400</v>
      </c>
      <c r="I10" s="137" t="s">
        <v>196</v>
      </c>
      <c r="J10" s="137" t="s">
        <v>148</v>
      </c>
      <c r="K10" s="137" t="s">
        <v>198</v>
      </c>
      <c r="L10" s="137" t="s">
        <v>200</v>
      </c>
      <c r="M10" s="140">
        <f>SUM(O10:O13)</f>
        <v>15666500</v>
      </c>
      <c r="N10" s="119" t="s">
        <v>193</v>
      </c>
      <c r="O10" s="121">
        <v>15666500</v>
      </c>
    </row>
    <row r="11" spans="1:15" ht="20.5" customHeight="1" x14ac:dyDescent="0.35">
      <c r="A11" s="146"/>
      <c r="B11" s="147"/>
      <c r="C11" s="147"/>
      <c r="D11" s="136"/>
      <c r="E11" s="152"/>
      <c r="F11" s="161"/>
      <c r="G11" s="160"/>
      <c r="H11" s="158"/>
      <c r="I11" s="137"/>
      <c r="J11" s="137"/>
      <c r="K11" s="137"/>
      <c r="L11" s="137"/>
      <c r="M11" s="141"/>
      <c r="N11" s="119" t="s">
        <v>191</v>
      </c>
      <c r="O11" s="121"/>
    </row>
    <row r="12" spans="1:15" ht="20" customHeight="1" x14ac:dyDescent="0.35">
      <c r="A12" s="146"/>
      <c r="B12" s="147"/>
      <c r="C12" s="147"/>
      <c r="D12" s="136"/>
      <c r="E12" s="152"/>
      <c r="F12" s="161"/>
      <c r="G12" s="160"/>
      <c r="H12" s="158"/>
      <c r="I12" s="137"/>
      <c r="J12" s="137"/>
      <c r="K12" s="137"/>
      <c r="L12" s="137"/>
      <c r="M12" s="141"/>
      <c r="N12" s="119" t="s">
        <v>192</v>
      </c>
      <c r="O12" s="121"/>
    </row>
    <row r="13" spans="1:15" ht="20" customHeight="1" x14ac:dyDescent="0.35">
      <c r="A13" s="146"/>
      <c r="B13" s="147"/>
      <c r="C13" s="147"/>
      <c r="D13" s="136"/>
      <c r="E13" s="152"/>
      <c r="F13" s="161"/>
      <c r="G13" s="160"/>
      <c r="H13" s="158"/>
      <c r="I13" s="137"/>
      <c r="J13" s="137"/>
      <c r="K13" s="137"/>
      <c r="L13" s="137"/>
      <c r="M13" s="141"/>
      <c r="N13" s="119" t="s">
        <v>194</v>
      </c>
      <c r="O13" s="121"/>
    </row>
    <row r="14" spans="1:15" ht="21" customHeight="1" x14ac:dyDescent="0.35">
      <c r="A14" s="146"/>
      <c r="B14" s="147"/>
      <c r="C14" s="147"/>
      <c r="D14" s="136"/>
      <c r="E14" s="152"/>
      <c r="F14" s="161"/>
      <c r="G14" s="160"/>
      <c r="H14" s="158"/>
      <c r="I14" s="137"/>
      <c r="J14" s="137"/>
      <c r="K14" s="137" t="s">
        <v>199</v>
      </c>
      <c r="L14" s="137" t="s">
        <v>201</v>
      </c>
      <c r="M14" s="140">
        <f>SUM(O14:O17)</f>
        <v>68783550</v>
      </c>
      <c r="N14" s="119" t="s">
        <v>193</v>
      </c>
      <c r="O14" s="122">
        <v>17757725</v>
      </c>
    </row>
    <row r="15" spans="1:15" ht="19.5" customHeight="1" x14ac:dyDescent="0.35">
      <c r="A15" s="146"/>
      <c r="B15" s="147"/>
      <c r="C15" s="147"/>
      <c r="D15" s="136"/>
      <c r="E15" s="152"/>
      <c r="F15" s="161"/>
      <c r="G15" s="160"/>
      <c r="H15" s="158"/>
      <c r="I15" s="137"/>
      <c r="J15" s="137"/>
      <c r="K15" s="137"/>
      <c r="L15" s="137"/>
      <c r="M15" s="141"/>
      <c r="N15" s="119" t="s">
        <v>191</v>
      </c>
      <c r="O15" s="122">
        <v>29526775</v>
      </c>
    </row>
    <row r="16" spans="1:15" ht="19" customHeight="1" x14ac:dyDescent="0.35">
      <c r="A16" s="146"/>
      <c r="B16" s="147"/>
      <c r="C16" s="147"/>
      <c r="D16" s="136"/>
      <c r="E16" s="152"/>
      <c r="F16" s="161"/>
      <c r="G16" s="160"/>
      <c r="H16" s="158"/>
      <c r="I16" s="137"/>
      <c r="J16" s="137"/>
      <c r="K16" s="137"/>
      <c r="L16" s="137"/>
      <c r="M16" s="141"/>
      <c r="N16" s="119" t="s">
        <v>192</v>
      </c>
      <c r="O16" s="122">
        <v>12941550</v>
      </c>
    </row>
    <row r="17" spans="1:17" ht="17.5" customHeight="1" x14ac:dyDescent="0.35">
      <c r="A17" s="146"/>
      <c r="B17" s="147"/>
      <c r="C17" s="147"/>
      <c r="D17" s="136"/>
      <c r="E17" s="152"/>
      <c r="F17" s="161"/>
      <c r="G17" s="160"/>
      <c r="H17" s="158"/>
      <c r="I17" s="137"/>
      <c r="J17" s="137"/>
      <c r="K17" s="137"/>
      <c r="L17" s="137"/>
      <c r="M17" s="141"/>
      <c r="N17" s="119" t="s">
        <v>194</v>
      </c>
      <c r="O17" s="122">
        <v>8557500</v>
      </c>
    </row>
    <row r="18" spans="1:17" ht="17" customHeight="1" x14ac:dyDescent="0.35">
      <c r="A18" s="146"/>
      <c r="B18" s="147"/>
      <c r="C18" s="147"/>
      <c r="D18" s="136"/>
      <c r="E18" s="152"/>
      <c r="F18" s="161"/>
      <c r="G18" s="160"/>
      <c r="H18" s="158"/>
      <c r="I18" s="137" t="s">
        <v>197</v>
      </c>
      <c r="J18" s="137" t="s">
        <v>149</v>
      </c>
      <c r="K18" s="137" t="s">
        <v>202</v>
      </c>
      <c r="L18" s="137" t="s">
        <v>203</v>
      </c>
      <c r="M18" s="140">
        <f>SUM(O18:O21)</f>
        <v>339510350</v>
      </c>
      <c r="N18" s="119" t="s">
        <v>193</v>
      </c>
      <c r="O18" s="122">
        <v>126538004</v>
      </c>
    </row>
    <row r="19" spans="1:17" ht="17" customHeight="1" x14ac:dyDescent="0.35">
      <c r="A19" s="146"/>
      <c r="B19" s="147"/>
      <c r="C19" s="147"/>
      <c r="D19" s="136"/>
      <c r="E19" s="152"/>
      <c r="F19" s="161"/>
      <c r="G19" s="160"/>
      <c r="H19" s="158"/>
      <c r="I19" s="137"/>
      <c r="J19" s="137"/>
      <c r="K19" s="137"/>
      <c r="L19" s="137"/>
      <c r="M19" s="141"/>
      <c r="N19" s="119" t="s">
        <v>191</v>
      </c>
      <c r="O19" s="122">
        <v>212972346</v>
      </c>
    </row>
    <row r="20" spans="1:17" ht="17" customHeight="1" x14ac:dyDescent="0.35">
      <c r="A20" s="146"/>
      <c r="B20" s="147"/>
      <c r="C20" s="147"/>
      <c r="D20" s="136"/>
      <c r="E20" s="152"/>
      <c r="F20" s="161"/>
      <c r="G20" s="160"/>
      <c r="H20" s="158"/>
      <c r="I20" s="137"/>
      <c r="J20" s="137"/>
      <c r="K20" s="137"/>
      <c r="L20" s="137"/>
      <c r="M20" s="141"/>
      <c r="N20" s="119" t="s">
        <v>192</v>
      </c>
      <c r="O20" s="122"/>
    </row>
    <row r="21" spans="1:17" ht="16.5" customHeight="1" x14ac:dyDescent="0.35">
      <c r="A21" s="146"/>
      <c r="B21" s="147"/>
      <c r="C21" s="147"/>
      <c r="D21" s="136"/>
      <c r="E21" s="152"/>
      <c r="F21" s="161"/>
      <c r="G21" s="160"/>
      <c r="H21" s="158"/>
      <c r="I21" s="137"/>
      <c r="J21" s="137"/>
      <c r="K21" s="137"/>
      <c r="L21" s="137"/>
      <c r="M21" s="141"/>
      <c r="N21" s="119" t="s">
        <v>194</v>
      </c>
      <c r="O21" s="122"/>
    </row>
    <row r="22" spans="1:17" ht="20" customHeight="1" x14ac:dyDescent="0.35">
      <c r="A22" s="146"/>
      <c r="B22" s="147"/>
      <c r="C22" s="147"/>
      <c r="D22" s="136"/>
      <c r="E22" s="152"/>
      <c r="F22" s="161"/>
      <c r="G22" s="160"/>
      <c r="H22" s="158"/>
      <c r="I22" s="137"/>
      <c r="J22" s="137"/>
      <c r="K22" s="137" t="s">
        <v>121</v>
      </c>
      <c r="L22" s="137" t="s">
        <v>204</v>
      </c>
      <c r="M22" s="140">
        <f>SUM(O22:O25)</f>
        <v>40450000</v>
      </c>
      <c r="N22" s="119" t="s">
        <v>193</v>
      </c>
      <c r="O22" s="122">
        <v>10200000</v>
      </c>
    </row>
    <row r="23" spans="1:17" ht="18.5" customHeight="1" x14ac:dyDescent="0.35">
      <c r="A23" s="146"/>
      <c r="B23" s="147"/>
      <c r="C23" s="147"/>
      <c r="D23" s="136"/>
      <c r="E23" s="152"/>
      <c r="F23" s="161"/>
      <c r="G23" s="160"/>
      <c r="H23" s="158"/>
      <c r="I23" s="137"/>
      <c r="J23" s="137"/>
      <c r="K23" s="137"/>
      <c r="L23" s="137"/>
      <c r="M23" s="141"/>
      <c r="N23" s="119" t="s">
        <v>191</v>
      </c>
      <c r="O23" s="122">
        <v>10200000</v>
      </c>
    </row>
    <row r="24" spans="1:17" ht="17.5" customHeight="1" x14ac:dyDescent="0.35">
      <c r="A24" s="146"/>
      <c r="B24" s="147"/>
      <c r="C24" s="147"/>
      <c r="D24" s="136"/>
      <c r="E24" s="152"/>
      <c r="F24" s="161"/>
      <c r="G24" s="160"/>
      <c r="H24" s="158"/>
      <c r="I24" s="137"/>
      <c r="J24" s="137"/>
      <c r="K24" s="137"/>
      <c r="L24" s="137"/>
      <c r="M24" s="141"/>
      <c r="N24" s="119" t="s">
        <v>192</v>
      </c>
      <c r="O24" s="122">
        <v>10200000</v>
      </c>
    </row>
    <row r="25" spans="1:17" ht="21" customHeight="1" x14ac:dyDescent="0.35">
      <c r="A25" s="146"/>
      <c r="B25" s="147"/>
      <c r="C25" s="147"/>
      <c r="D25" s="136"/>
      <c r="E25" s="152"/>
      <c r="F25" s="161"/>
      <c r="G25" s="160"/>
      <c r="H25" s="158"/>
      <c r="I25" s="151"/>
      <c r="J25" s="151"/>
      <c r="K25" s="151"/>
      <c r="L25" s="151"/>
      <c r="M25" s="141"/>
      <c r="N25" s="119" t="s">
        <v>194</v>
      </c>
      <c r="O25" s="122">
        <v>9850000</v>
      </c>
    </row>
    <row r="26" spans="1:17" x14ac:dyDescent="0.35">
      <c r="A26" s="146"/>
      <c r="B26" s="147"/>
      <c r="C26" s="147"/>
      <c r="D26" s="136"/>
      <c r="E26" s="153" t="s">
        <v>205</v>
      </c>
      <c r="F26" s="137" t="s">
        <v>12</v>
      </c>
      <c r="G26" s="154">
        <v>1</v>
      </c>
      <c r="H26" s="156">
        <f>SUM(M26:M37)</f>
        <v>7780250</v>
      </c>
      <c r="I26" s="137" t="s">
        <v>85</v>
      </c>
      <c r="J26" s="137" t="s">
        <v>150</v>
      </c>
      <c r="K26" s="145" t="s">
        <v>86</v>
      </c>
      <c r="L26" s="145" t="s">
        <v>249</v>
      </c>
      <c r="M26" s="140">
        <f t="shared" ref="M26" si="0">SUM(O26:O29)</f>
        <v>2470000</v>
      </c>
      <c r="N26" s="119" t="s">
        <v>193</v>
      </c>
      <c r="O26" s="122">
        <v>711350</v>
      </c>
    </row>
    <row r="27" spans="1:17" x14ac:dyDescent="0.35">
      <c r="A27" s="146"/>
      <c r="B27" s="147"/>
      <c r="C27" s="147"/>
      <c r="D27" s="136"/>
      <c r="E27" s="153"/>
      <c r="F27" s="137"/>
      <c r="G27" s="154"/>
      <c r="H27" s="164"/>
      <c r="I27" s="137"/>
      <c r="J27" s="137"/>
      <c r="K27" s="145"/>
      <c r="L27" s="145"/>
      <c r="M27" s="141"/>
      <c r="N27" s="119" t="s">
        <v>191</v>
      </c>
      <c r="O27" s="122">
        <v>838850</v>
      </c>
    </row>
    <row r="28" spans="1:17" x14ac:dyDescent="0.35">
      <c r="A28" s="146"/>
      <c r="B28" s="147"/>
      <c r="C28" s="147"/>
      <c r="D28" s="136"/>
      <c r="E28" s="153"/>
      <c r="F28" s="137"/>
      <c r="G28" s="154"/>
      <c r="H28" s="164"/>
      <c r="I28" s="137"/>
      <c r="J28" s="137"/>
      <c r="K28" s="145"/>
      <c r="L28" s="145"/>
      <c r="M28" s="141"/>
      <c r="N28" s="119" t="s">
        <v>192</v>
      </c>
      <c r="O28" s="122">
        <v>499800</v>
      </c>
    </row>
    <row r="29" spans="1:17" ht="20" customHeight="1" x14ac:dyDescent="0.35">
      <c r="A29" s="146"/>
      <c r="B29" s="147"/>
      <c r="C29" s="147"/>
      <c r="D29" s="136"/>
      <c r="E29" s="153"/>
      <c r="F29" s="137"/>
      <c r="G29" s="154"/>
      <c r="H29" s="164"/>
      <c r="I29" s="137"/>
      <c r="J29" s="137"/>
      <c r="K29" s="145"/>
      <c r="L29" s="145"/>
      <c r="M29" s="141"/>
      <c r="N29" s="119" t="s">
        <v>194</v>
      </c>
      <c r="O29" s="122">
        <v>420000</v>
      </c>
    </row>
    <row r="30" spans="1:17" x14ac:dyDescent="0.35">
      <c r="A30" s="146"/>
      <c r="B30" s="147"/>
      <c r="C30" s="147"/>
      <c r="D30" s="136"/>
      <c r="E30" s="153"/>
      <c r="F30" s="137"/>
      <c r="G30" s="154"/>
      <c r="H30" s="164"/>
      <c r="I30" s="137"/>
      <c r="J30" s="137"/>
      <c r="K30" s="137" t="s">
        <v>87</v>
      </c>
      <c r="L30" s="139" t="s">
        <v>206</v>
      </c>
      <c r="M30" s="140">
        <f t="shared" ref="M30" si="1">SUM(O30:O33)</f>
        <v>3770750</v>
      </c>
      <c r="N30" s="119" t="s">
        <v>193</v>
      </c>
      <c r="O30" s="122">
        <v>1372825</v>
      </c>
      <c r="Q30" s="130">
        <f>SUM(H26:H37)</f>
        <v>7780250</v>
      </c>
    </row>
    <row r="31" spans="1:17" x14ac:dyDescent="0.35">
      <c r="A31" s="146"/>
      <c r="B31" s="147"/>
      <c r="C31" s="147"/>
      <c r="D31" s="136"/>
      <c r="E31" s="153"/>
      <c r="F31" s="137"/>
      <c r="G31" s="154"/>
      <c r="H31" s="164"/>
      <c r="I31" s="137"/>
      <c r="J31" s="137"/>
      <c r="K31" s="137"/>
      <c r="L31" s="139"/>
      <c r="M31" s="141"/>
      <c r="N31" s="119" t="s">
        <v>191</v>
      </c>
      <c r="O31" s="122">
        <v>1084425</v>
      </c>
    </row>
    <row r="32" spans="1:17" x14ac:dyDescent="0.35">
      <c r="A32" s="146"/>
      <c r="B32" s="147"/>
      <c r="C32" s="147"/>
      <c r="D32" s="136"/>
      <c r="E32" s="153"/>
      <c r="F32" s="137"/>
      <c r="G32" s="154"/>
      <c r="H32" s="164"/>
      <c r="I32" s="137"/>
      <c r="J32" s="137"/>
      <c r="K32" s="137"/>
      <c r="L32" s="139"/>
      <c r="M32" s="141"/>
      <c r="N32" s="119" t="s">
        <v>192</v>
      </c>
      <c r="O32" s="122">
        <v>1023500</v>
      </c>
    </row>
    <row r="33" spans="1:15" x14ac:dyDescent="0.35">
      <c r="A33" s="146"/>
      <c r="B33" s="147"/>
      <c r="C33" s="147"/>
      <c r="D33" s="136"/>
      <c r="E33" s="153"/>
      <c r="F33" s="137"/>
      <c r="G33" s="154"/>
      <c r="H33" s="165"/>
      <c r="I33" s="137"/>
      <c r="J33" s="137"/>
      <c r="K33" s="137"/>
      <c r="L33" s="139"/>
      <c r="M33" s="141"/>
      <c r="N33" s="119" t="s">
        <v>194</v>
      </c>
      <c r="O33" s="122">
        <v>290000</v>
      </c>
    </row>
    <row r="34" spans="1:15" ht="25.5" customHeight="1" x14ac:dyDescent="0.35">
      <c r="A34" s="146"/>
      <c r="B34" s="147"/>
      <c r="C34" s="147"/>
      <c r="D34" s="136"/>
      <c r="E34" s="153"/>
      <c r="F34" s="137"/>
      <c r="G34" s="154"/>
      <c r="H34" s="156"/>
      <c r="I34" s="137" t="s">
        <v>90</v>
      </c>
      <c r="J34" s="137" t="s">
        <v>151</v>
      </c>
      <c r="K34" s="145" t="s">
        <v>91</v>
      </c>
      <c r="L34" s="145" t="s">
        <v>253</v>
      </c>
      <c r="M34" s="140">
        <f t="shared" ref="M34" si="2">SUM(O34:O37)</f>
        <v>1539500</v>
      </c>
      <c r="N34" s="119" t="s">
        <v>193</v>
      </c>
      <c r="O34" s="122">
        <v>545000</v>
      </c>
    </row>
    <row r="35" spans="1:15" ht="21" customHeight="1" x14ac:dyDescent="0.35">
      <c r="A35" s="146"/>
      <c r="B35" s="147"/>
      <c r="C35" s="147"/>
      <c r="D35" s="136"/>
      <c r="E35" s="153"/>
      <c r="F35" s="137"/>
      <c r="G35" s="154"/>
      <c r="H35" s="164"/>
      <c r="I35" s="137"/>
      <c r="J35" s="137"/>
      <c r="K35" s="145"/>
      <c r="L35" s="145"/>
      <c r="M35" s="141"/>
      <c r="N35" s="119" t="s">
        <v>191</v>
      </c>
      <c r="O35" s="122">
        <v>794500</v>
      </c>
    </row>
    <row r="36" spans="1:15" ht="22.5" customHeight="1" x14ac:dyDescent="0.35">
      <c r="A36" s="146"/>
      <c r="B36" s="147"/>
      <c r="C36" s="147"/>
      <c r="D36" s="136"/>
      <c r="E36" s="153"/>
      <c r="F36" s="137"/>
      <c r="G36" s="154"/>
      <c r="H36" s="164"/>
      <c r="I36" s="137"/>
      <c r="J36" s="137"/>
      <c r="K36" s="145"/>
      <c r="L36" s="145"/>
      <c r="M36" s="141"/>
      <c r="N36" s="119" t="s">
        <v>192</v>
      </c>
      <c r="O36" s="122">
        <v>200000</v>
      </c>
    </row>
    <row r="37" spans="1:15" ht="20.5" customHeight="1" x14ac:dyDescent="0.35">
      <c r="A37" s="146"/>
      <c r="B37" s="147"/>
      <c r="C37" s="147"/>
      <c r="D37" s="136"/>
      <c r="E37" s="153"/>
      <c r="F37" s="137"/>
      <c r="G37" s="154"/>
      <c r="H37" s="165"/>
      <c r="I37" s="137"/>
      <c r="J37" s="137"/>
      <c r="K37" s="145"/>
      <c r="L37" s="145"/>
      <c r="M37" s="141"/>
      <c r="N37" s="119" t="s">
        <v>194</v>
      </c>
      <c r="O37" s="122">
        <v>0</v>
      </c>
    </row>
    <row r="38" spans="1:15" ht="23" customHeight="1" x14ac:dyDescent="0.35">
      <c r="A38" s="146"/>
      <c r="B38" s="147"/>
      <c r="C38" s="147"/>
      <c r="D38" s="136"/>
      <c r="E38" s="137" t="s">
        <v>207</v>
      </c>
      <c r="F38" s="137" t="s">
        <v>12</v>
      </c>
      <c r="G38" s="154">
        <v>1</v>
      </c>
      <c r="H38" s="144">
        <f>M38</f>
        <v>16742000</v>
      </c>
      <c r="I38" s="137" t="s">
        <v>50</v>
      </c>
      <c r="J38" s="137" t="s">
        <v>152</v>
      </c>
      <c r="K38" s="137" t="s">
        <v>208</v>
      </c>
      <c r="L38" s="137" t="s">
        <v>209</v>
      </c>
      <c r="M38" s="140">
        <f t="shared" ref="M38" si="3">SUM(O38:O41)</f>
        <v>16742000</v>
      </c>
      <c r="N38" s="119" t="s">
        <v>193</v>
      </c>
      <c r="O38" s="122">
        <v>5297000</v>
      </c>
    </row>
    <row r="39" spans="1:15" ht="21.5" customHeight="1" x14ac:dyDescent="0.35">
      <c r="A39" s="146"/>
      <c r="B39" s="147"/>
      <c r="C39" s="147"/>
      <c r="D39" s="136"/>
      <c r="E39" s="137"/>
      <c r="F39" s="137"/>
      <c r="G39" s="154"/>
      <c r="H39" s="144"/>
      <c r="I39" s="137"/>
      <c r="J39" s="137"/>
      <c r="K39" s="137"/>
      <c r="L39" s="137"/>
      <c r="M39" s="141"/>
      <c r="N39" s="119" t="s">
        <v>191</v>
      </c>
      <c r="O39" s="122">
        <v>4920000</v>
      </c>
    </row>
    <row r="40" spans="1:15" ht="23" customHeight="1" x14ac:dyDescent="0.35">
      <c r="A40" s="146"/>
      <c r="B40" s="147"/>
      <c r="C40" s="147"/>
      <c r="D40" s="136"/>
      <c r="E40" s="137"/>
      <c r="F40" s="137"/>
      <c r="G40" s="154"/>
      <c r="H40" s="144"/>
      <c r="I40" s="137"/>
      <c r="J40" s="137"/>
      <c r="K40" s="137"/>
      <c r="L40" s="137"/>
      <c r="M40" s="141"/>
      <c r="N40" s="119" t="s">
        <v>192</v>
      </c>
      <c r="O40" s="122">
        <v>4925000</v>
      </c>
    </row>
    <row r="41" spans="1:15" ht="22.5" customHeight="1" x14ac:dyDescent="0.35">
      <c r="A41" s="146"/>
      <c r="B41" s="147"/>
      <c r="C41" s="147"/>
      <c r="D41" s="136"/>
      <c r="E41" s="137"/>
      <c r="F41" s="137"/>
      <c r="G41" s="154"/>
      <c r="H41" s="144"/>
      <c r="I41" s="137"/>
      <c r="J41" s="137"/>
      <c r="K41" s="137"/>
      <c r="L41" s="137"/>
      <c r="M41" s="141"/>
      <c r="N41" s="119" t="s">
        <v>194</v>
      </c>
      <c r="O41" s="122">
        <v>1600000</v>
      </c>
    </row>
    <row r="42" spans="1:15" x14ac:dyDescent="0.35">
      <c r="A42" s="146"/>
      <c r="B42" s="147"/>
      <c r="C42" s="147"/>
      <c r="D42" s="136"/>
      <c r="E42" s="137" t="s">
        <v>210</v>
      </c>
      <c r="F42" s="137" t="s">
        <v>212</v>
      </c>
      <c r="G42" s="154">
        <v>1</v>
      </c>
      <c r="H42" s="144">
        <f>SUM(M42:M49)</f>
        <v>11752900</v>
      </c>
      <c r="I42" s="137" t="s">
        <v>153</v>
      </c>
      <c r="J42" s="137" t="s">
        <v>211</v>
      </c>
      <c r="K42" s="137" t="s">
        <v>213</v>
      </c>
      <c r="L42" s="139" t="s">
        <v>214</v>
      </c>
      <c r="M42" s="140">
        <f t="shared" ref="M42:M46" si="4">SUM(O42:O45)</f>
        <v>3828500</v>
      </c>
      <c r="N42" s="119" t="s">
        <v>193</v>
      </c>
      <c r="O42" s="128">
        <v>1903050</v>
      </c>
    </row>
    <row r="43" spans="1:15" x14ac:dyDescent="0.35">
      <c r="A43" s="146"/>
      <c r="B43" s="147"/>
      <c r="C43" s="147"/>
      <c r="D43" s="136"/>
      <c r="E43" s="137"/>
      <c r="F43" s="137"/>
      <c r="G43" s="136"/>
      <c r="H43" s="144"/>
      <c r="I43" s="137"/>
      <c r="J43" s="137"/>
      <c r="K43" s="137"/>
      <c r="L43" s="139"/>
      <c r="M43" s="141"/>
      <c r="N43" s="119" t="s">
        <v>191</v>
      </c>
      <c r="O43" s="128">
        <v>1825550</v>
      </c>
    </row>
    <row r="44" spans="1:15" x14ac:dyDescent="0.35">
      <c r="A44" s="146"/>
      <c r="B44" s="147"/>
      <c r="C44" s="147"/>
      <c r="D44" s="136"/>
      <c r="E44" s="137"/>
      <c r="F44" s="137"/>
      <c r="G44" s="136"/>
      <c r="H44" s="144"/>
      <c r="I44" s="137"/>
      <c r="J44" s="137"/>
      <c r="K44" s="137"/>
      <c r="L44" s="139"/>
      <c r="M44" s="141"/>
      <c r="N44" s="119" t="s">
        <v>192</v>
      </c>
      <c r="O44" s="128">
        <v>99900</v>
      </c>
    </row>
    <row r="45" spans="1:15" x14ac:dyDescent="0.35">
      <c r="A45" s="146"/>
      <c r="B45" s="147"/>
      <c r="C45" s="147"/>
      <c r="D45" s="136"/>
      <c r="E45" s="137"/>
      <c r="F45" s="137"/>
      <c r="G45" s="136"/>
      <c r="H45" s="144"/>
      <c r="I45" s="137"/>
      <c r="J45" s="137"/>
      <c r="K45" s="137"/>
      <c r="L45" s="139"/>
      <c r="M45" s="141"/>
      <c r="N45" s="119" t="s">
        <v>194</v>
      </c>
      <c r="O45" s="128">
        <v>0</v>
      </c>
    </row>
    <row r="46" spans="1:15" x14ac:dyDescent="0.35">
      <c r="A46" s="146"/>
      <c r="B46" s="147"/>
      <c r="C46" s="147"/>
      <c r="D46" s="136"/>
      <c r="E46" s="137"/>
      <c r="F46" s="137"/>
      <c r="G46" s="136"/>
      <c r="H46" s="144"/>
      <c r="I46" s="137"/>
      <c r="J46" s="137"/>
      <c r="K46" s="139" t="s">
        <v>94</v>
      </c>
      <c r="L46" s="139" t="s">
        <v>215</v>
      </c>
      <c r="M46" s="140">
        <f t="shared" si="4"/>
        <v>7924400</v>
      </c>
      <c r="N46" s="119" t="s">
        <v>193</v>
      </c>
      <c r="O46" s="128">
        <v>4210100</v>
      </c>
    </row>
    <row r="47" spans="1:15" x14ac:dyDescent="0.35">
      <c r="A47" s="146"/>
      <c r="B47" s="147"/>
      <c r="C47" s="147"/>
      <c r="D47" s="136"/>
      <c r="E47" s="137"/>
      <c r="F47" s="137"/>
      <c r="G47" s="136"/>
      <c r="H47" s="144"/>
      <c r="I47" s="137"/>
      <c r="J47" s="137"/>
      <c r="K47" s="139"/>
      <c r="L47" s="139"/>
      <c r="M47" s="141"/>
      <c r="N47" s="119" t="s">
        <v>191</v>
      </c>
      <c r="O47" s="128">
        <v>3464100</v>
      </c>
    </row>
    <row r="48" spans="1:15" x14ac:dyDescent="0.35">
      <c r="A48" s="146"/>
      <c r="B48" s="147"/>
      <c r="C48" s="147"/>
      <c r="D48" s="136"/>
      <c r="E48" s="137"/>
      <c r="F48" s="137"/>
      <c r="G48" s="136"/>
      <c r="H48" s="144"/>
      <c r="I48" s="137"/>
      <c r="J48" s="137"/>
      <c r="K48" s="139"/>
      <c r="L48" s="139"/>
      <c r="M48" s="141"/>
      <c r="N48" s="119" t="s">
        <v>192</v>
      </c>
      <c r="O48" s="128">
        <v>220100</v>
      </c>
    </row>
    <row r="49" spans="1:15" x14ac:dyDescent="0.35">
      <c r="A49" s="146"/>
      <c r="B49" s="148"/>
      <c r="C49" s="148"/>
      <c r="D49" s="149"/>
      <c r="E49" s="151"/>
      <c r="F49" s="151"/>
      <c r="G49" s="149"/>
      <c r="H49" s="156"/>
      <c r="I49" s="151"/>
      <c r="J49" s="151"/>
      <c r="K49" s="150"/>
      <c r="L49" s="150"/>
      <c r="M49" s="155"/>
      <c r="N49" s="123" t="s">
        <v>194</v>
      </c>
      <c r="O49" s="128">
        <v>30100</v>
      </c>
    </row>
    <row r="50" spans="1:15" ht="14.5" customHeight="1" x14ac:dyDescent="0.35">
      <c r="A50" s="146">
        <v>2</v>
      </c>
      <c r="B50" s="137" t="s">
        <v>142</v>
      </c>
      <c r="C50" s="137" t="s">
        <v>143</v>
      </c>
      <c r="D50" s="136">
        <v>67</v>
      </c>
      <c r="E50" s="137" t="s">
        <v>216</v>
      </c>
      <c r="F50" s="137" t="s">
        <v>217</v>
      </c>
      <c r="G50" s="138">
        <v>1</v>
      </c>
      <c r="H50" s="142">
        <f>SUM(M50:M65)</f>
        <v>17203650</v>
      </c>
      <c r="I50" s="137" t="s">
        <v>17</v>
      </c>
      <c r="J50" s="137" t="s">
        <v>154</v>
      </c>
      <c r="K50" s="137" t="s">
        <v>218</v>
      </c>
      <c r="L50" s="137" t="s">
        <v>221</v>
      </c>
      <c r="M50" s="140">
        <f t="shared" ref="M50:M58" si="5">SUM(O50:O53)</f>
        <v>10696000</v>
      </c>
      <c r="N50" s="119" t="s">
        <v>193</v>
      </c>
      <c r="O50" s="122">
        <v>2850000</v>
      </c>
    </row>
    <row r="51" spans="1:15" x14ac:dyDescent="0.35">
      <c r="A51" s="146"/>
      <c r="B51" s="137"/>
      <c r="C51" s="137"/>
      <c r="D51" s="136"/>
      <c r="E51" s="137"/>
      <c r="F51" s="137"/>
      <c r="G51" s="138"/>
      <c r="H51" s="137"/>
      <c r="I51" s="137"/>
      <c r="J51" s="137"/>
      <c r="K51" s="137"/>
      <c r="L51" s="137"/>
      <c r="M51" s="141"/>
      <c r="N51" s="119" t="s">
        <v>191</v>
      </c>
      <c r="O51" s="122">
        <v>3346000</v>
      </c>
    </row>
    <row r="52" spans="1:15" x14ac:dyDescent="0.35">
      <c r="A52" s="146"/>
      <c r="B52" s="137"/>
      <c r="C52" s="137"/>
      <c r="D52" s="136"/>
      <c r="E52" s="137"/>
      <c r="F52" s="137"/>
      <c r="G52" s="138"/>
      <c r="H52" s="137"/>
      <c r="I52" s="137"/>
      <c r="J52" s="137"/>
      <c r="K52" s="137"/>
      <c r="L52" s="137"/>
      <c r="M52" s="141"/>
      <c r="N52" s="119" t="s">
        <v>192</v>
      </c>
      <c r="O52" s="122">
        <v>2250000</v>
      </c>
    </row>
    <row r="53" spans="1:15" x14ac:dyDescent="0.35">
      <c r="A53" s="146"/>
      <c r="B53" s="137"/>
      <c r="C53" s="137"/>
      <c r="D53" s="136"/>
      <c r="E53" s="137"/>
      <c r="F53" s="137"/>
      <c r="G53" s="138"/>
      <c r="H53" s="137"/>
      <c r="I53" s="137"/>
      <c r="J53" s="137"/>
      <c r="K53" s="137"/>
      <c r="L53" s="137"/>
      <c r="M53" s="141"/>
      <c r="N53" s="119" t="s">
        <v>194</v>
      </c>
      <c r="O53" s="122">
        <v>2250000</v>
      </c>
    </row>
    <row r="54" spans="1:15" x14ac:dyDescent="0.35">
      <c r="A54" s="146"/>
      <c r="B54" s="137"/>
      <c r="C54" s="137"/>
      <c r="D54" s="136"/>
      <c r="E54" s="137"/>
      <c r="F54" s="137"/>
      <c r="G54" s="138"/>
      <c r="H54" s="137"/>
      <c r="I54" s="137"/>
      <c r="J54" s="137"/>
      <c r="K54" s="137" t="s">
        <v>219</v>
      </c>
      <c r="L54" s="139" t="s">
        <v>222</v>
      </c>
      <c r="M54" s="140">
        <f t="shared" si="5"/>
        <v>1680000</v>
      </c>
      <c r="N54" s="119" t="s">
        <v>193</v>
      </c>
      <c r="O54" s="122">
        <v>550000</v>
      </c>
    </row>
    <row r="55" spans="1:15" x14ac:dyDescent="0.35">
      <c r="A55" s="146"/>
      <c r="B55" s="137"/>
      <c r="C55" s="137"/>
      <c r="D55" s="136"/>
      <c r="E55" s="137"/>
      <c r="F55" s="137"/>
      <c r="G55" s="138"/>
      <c r="H55" s="137"/>
      <c r="I55" s="137"/>
      <c r="J55" s="137"/>
      <c r="K55" s="137"/>
      <c r="L55" s="139"/>
      <c r="M55" s="141"/>
      <c r="N55" s="119" t="s">
        <v>191</v>
      </c>
      <c r="O55" s="122">
        <v>0</v>
      </c>
    </row>
    <row r="56" spans="1:15" x14ac:dyDescent="0.35">
      <c r="A56" s="146"/>
      <c r="B56" s="137"/>
      <c r="C56" s="137"/>
      <c r="D56" s="136"/>
      <c r="E56" s="137"/>
      <c r="F56" s="137"/>
      <c r="G56" s="138"/>
      <c r="H56" s="137"/>
      <c r="I56" s="137"/>
      <c r="J56" s="137"/>
      <c r="K56" s="137"/>
      <c r="L56" s="139"/>
      <c r="M56" s="141"/>
      <c r="N56" s="119" t="s">
        <v>192</v>
      </c>
      <c r="O56" s="122">
        <v>1130000</v>
      </c>
    </row>
    <row r="57" spans="1:15" x14ac:dyDescent="0.35">
      <c r="A57" s="146"/>
      <c r="B57" s="137"/>
      <c r="C57" s="137"/>
      <c r="D57" s="136"/>
      <c r="E57" s="137"/>
      <c r="F57" s="137"/>
      <c r="G57" s="138"/>
      <c r="H57" s="137"/>
      <c r="I57" s="137"/>
      <c r="J57" s="137"/>
      <c r="K57" s="137"/>
      <c r="L57" s="139"/>
      <c r="M57" s="141"/>
      <c r="N57" s="119" t="s">
        <v>194</v>
      </c>
      <c r="O57" s="122">
        <v>0</v>
      </c>
    </row>
    <row r="58" spans="1:15" x14ac:dyDescent="0.35">
      <c r="A58" s="146"/>
      <c r="B58" s="137"/>
      <c r="C58" s="137"/>
      <c r="D58" s="136"/>
      <c r="E58" s="137"/>
      <c r="F58" s="137"/>
      <c r="G58" s="138"/>
      <c r="H58" s="137"/>
      <c r="I58" s="137"/>
      <c r="J58" s="137"/>
      <c r="K58" s="137" t="s">
        <v>254</v>
      </c>
      <c r="L58" s="139" t="s">
        <v>223</v>
      </c>
      <c r="M58" s="140">
        <f t="shared" si="5"/>
        <v>1857650</v>
      </c>
      <c r="N58" s="119" t="s">
        <v>193</v>
      </c>
      <c r="O58" s="122">
        <v>550000</v>
      </c>
    </row>
    <row r="59" spans="1:15" x14ac:dyDescent="0.35">
      <c r="A59" s="146"/>
      <c r="B59" s="137"/>
      <c r="C59" s="137"/>
      <c r="D59" s="136"/>
      <c r="E59" s="137"/>
      <c r="F59" s="137"/>
      <c r="G59" s="138"/>
      <c r="H59" s="137"/>
      <c r="I59" s="137"/>
      <c r="J59" s="137"/>
      <c r="K59" s="137"/>
      <c r="L59" s="139"/>
      <c r="M59" s="141"/>
      <c r="N59" s="119" t="s">
        <v>191</v>
      </c>
      <c r="O59" s="122"/>
    </row>
    <row r="60" spans="1:15" x14ac:dyDescent="0.35">
      <c r="A60" s="146"/>
      <c r="B60" s="137"/>
      <c r="C60" s="137"/>
      <c r="D60" s="136"/>
      <c r="E60" s="137"/>
      <c r="F60" s="137"/>
      <c r="G60" s="138"/>
      <c r="H60" s="137"/>
      <c r="I60" s="137"/>
      <c r="J60" s="137"/>
      <c r="K60" s="137"/>
      <c r="L60" s="139"/>
      <c r="M60" s="141"/>
      <c r="N60" s="119" t="s">
        <v>192</v>
      </c>
      <c r="O60" s="122">
        <v>1063075</v>
      </c>
    </row>
    <row r="61" spans="1:15" x14ac:dyDescent="0.35">
      <c r="A61" s="146"/>
      <c r="B61" s="137"/>
      <c r="C61" s="137"/>
      <c r="D61" s="136"/>
      <c r="E61" s="137"/>
      <c r="F61" s="137"/>
      <c r="G61" s="138"/>
      <c r="H61" s="137"/>
      <c r="I61" s="137"/>
      <c r="J61" s="137"/>
      <c r="K61" s="137"/>
      <c r="L61" s="139"/>
      <c r="M61" s="141"/>
      <c r="N61" s="119" t="s">
        <v>194</v>
      </c>
      <c r="O61" s="122">
        <v>244575</v>
      </c>
    </row>
    <row r="62" spans="1:15" x14ac:dyDescent="0.35">
      <c r="A62" s="146"/>
      <c r="B62" s="137"/>
      <c r="C62" s="137"/>
      <c r="D62" s="136"/>
      <c r="E62" s="137"/>
      <c r="F62" s="137"/>
      <c r="G62" s="138"/>
      <c r="H62" s="137"/>
      <c r="I62" s="137"/>
      <c r="J62" s="137"/>
      <c r="K62" s="137" t="s">
        <v>220</v>
      </c>
      <c r="L62" s="137" t="s">
        <v>224</v>
      </c>
      <c r="M62" s="140">
        <f>SUM(O62:O65)</f>
        <v>2970000</v>
      </c>
      <c r="N62" s="119" t="s">
        <v>193</v>
      </c>
      <c r="O62" s="122">
        <v>1770000</v>
      </c>
    </row>
    <row r="63" spans="1:15" x14ac:dyDescent="0.35">
      <c r="A63" s="146"/>
      <c r="B63" s="137"/>
      <c r="C63" s="137"/>
      <c r="D63" s="136"/>
      <c r="E63" s="137"/>
      <c r="F63" s="137"/>
      <c r="G63" s="138"/>
      <c r="H63" s="137"/>
      <c r="I63" s="137"/>
      <c r="J63" s="137"/>
      <c r="K63" s="137"/>
      <c r="L63" s="137"/>
      <c r="M63" s="141"/>
      <c r="N63" s="119" t="s">
        <v>191</v>
      </c>
      <c r="O63" s="122">
        <v>400000</v>
      </c>
    </row>
    <row r="64" spans="1:15" x14ac:dyDescent="0.35">
      <c r="A64" s="146"/>
      <c r="B64" s="137"/>
      <c r="C64" s="137"/>
      <c r="D64" s="136"/>
      <c r="E64" s="137"/>
      <c r="F64" s="137"/>
      <c r="G64" s="138"/>
      <c r="H64" s="137"/>
      <c r="I64" s="137"/>
      <c r="J64" s="137"/>
      <c r="K64" s="137"/>
      <c r="L64" s="137"/>
      <c r="M64" s="141"/>
      <c r="N64" s="119" t="s">
        <v>192</v>
      </c>
      <c r="O64" s="122">
        <v>400000</v>
      </c>
    </row>
    <row r="65" spans="1:15" x14ac:dyDescent="0.35">
      <c r="A65" s="146"/>
      <c r="B65" s="137"/>
      <c r="C65" s="137"/>
      <c r="D65" s="136"/>
      <c r="E65" s="137"/>
      <c r="F65" s="137"/>
      <c r="G65" s="138"/>
      <c r="H65" s="137"/>
      <c r="I65" s="137"/>
      <c r="J65" s="137"/>
      <c r="K65" s="137"/>
      <c r="L65" s="137"/>
      <c r="M65" s="141"/>
      <c r="N65" s="119" t="s">
        <v>194</v>
      </c>
      <c r="O65" s="122">
        <v>400000</v>
      </c>
    </row>
    <row r="66" spans="1:15" x14ac:dyDescent="0.35">
      <c r="A66" s="146"/>
      <c r="B66" s="137"/>
      <c r="C66" s="137"/>
      <c r="D66" s="136"/>
      <c r="E66" s="137"/>
      <c r="F66" s="137"/>
      <c r="G66" s="138"/>
      <c r="H66" s="140">
        <f>SUM(M66:M73)</f>
        <v>2952808963</v>
      </c>
      <c r="I66" s="137" t="s">
        <v>60</v>
      </c>
      <c r="J66" s="137" t="s">
        <v>158</v>
      </c>
      <c r="K66" s="137" t="s">
        <v>61</v>
      </c>
      <c r="L66" s="137" t="s">
        <v>225</v>
      </c>
      <c r="M66" s="140">
        <f t="shared" ref="M66:M70" si="6">SUM(O66:O69)</f>
        <v>2923864963</v>
      </c>
      <c r="N66" s="119" t="s">
        <v>193</v>
      </c>
      <c r="O66" s="122">
        <v>1023352738</v>
      </c>
    </row>
    <row r="67" spans="1:15" x14ac:dyDescent="0.35">
      <c r="A67" s="146"/>
      <c r="B67" s="137"/>
      <c r="C67" s="137"/>
      <c r="D67" s="136"/>
      <c r="E67" s="137"/>
      <c r="F67" s="137"/>
      <c r="G67" s="138"/>
      <c r="H67" s="141"/>
      <c r="I67" s="137"/>
      <c r="J67" s="137"/>
      <c r="K67" s="137"/>
      <c r="L67" s="137"/>
      <c r="M67" s="141"/>
      <c r="N67" s="119" t="s">
        <v>191</v>
      </c>
      <c r="O67" s="122">
        <v>1023352740</v>
      </c>
    </row>
    <row r="68" spans="1:15" x14ac:dyDescent="0.35">
      <c r="A68" s="146"/>
      <c r="B68" s="137"/>
      <c r="C68" s="137"/>
      <c r="D68" s="136"/>
      <c r="E68" s="137"/>
      <c r="F68" s="137"/>
      <c r="G68" s="138"/>
      <c r="H68" s="141"/>
      <c r="I68" s="137"/>
      <c r="J68" s="137"/>
      <c r="K68" s="137"/>
      <c r="L68" s="137"/>
      <c r="M68" s="141"/>
      <c r="N68" s="119" t="s">
        <v>192</v>
      </c>
      <c r="O68" s="122">
        <v>438579745</v>
      </c>
    </row>
    <row r="69" spans="1:15" x14ac:dyDescent="0.35">
      <c r="A69" s="146"/>
      <c r="B69" s="137"/>
      <c r="C69" s="137"/>
      <c r="D69" s="136"/>
      <c r="E69" s="137"/>
      <c r="F69" s="137"/>
      <c r="G69" s="138"/>
      <c r="H69" s="141"/>
      <c r="I69" s="137"/>
      <c r="J69" s="137"/>
      <c r="K69" s="137"/>
      <c r="L69" s="137"/>
      <c r="M69" s="141"/>
      <c r="N69" s="119" t="s">
        <v>194</v>
      </c>
      <c r="O69" s="122">
        <v>438579740</v>
      </c>
    </row>
    <row r="70" spans="1:15" x14ac:dyDescent="0.35">
      <c r="A70" s="146"/>
      <c r="B70" s="137"/>
      <c r="C70" s="137"/>
      <c r="D70" s="136"/>
      <c r="E70" s="137"/>
      <c r="F70" s="137"/>
      <c r="G70" s="138"/>
      <c r="H70" s="141"/>
      <c r="I70" s="137"/>
      <c r="J70" s="137"/>
      <c r="K70" s="139" t="s">
        <v>66</v>
      </c>
      <c r="L70" s="145" t="s">
        <v>226</v>
      </c>
      <c r="M70" s="140">
        <f t="shared" si="6"/>
        <v>28944000</v>
      </c>
      <c r="N70" s="119" t="s">
        <v>193</v>
      </c>
      <c r="O70" s="120">
        <v>8196250</v>
      </c>
    </row>
    <row r="71" spans="1:15" ht="22" customHeight="1" x14ac:dyDescent="0.35">
      <c r="A71" s="146"/>
      <c r="B71" s="137"/>
      <c r="C71" s="137"/>
      <c r="D71" s="136"/>
      <c r="E71" s="137"/>
      <c r="F71" s="137"/>
      <c r="G71" s="138"/>
      <c r="H71" s="141"/>
      <c r="I71" s="137"/>
      <c r="J71" s="137"/>
      <c r="K71" s="139"/>
      <c r="L71" s="145"/>
      <c r="M71" s="141"/>
      <c r="N71" s="119" t="s">
        <v>191</v>
      </c>
      <c r="O71" s="120">
        <v>7401750</v>
      </c>
    </row>
    <row r="72" spans="1:15" ht="19.5" customHeight="1" x14ac:dyDescent="0.35">
      <c r="A72" s="146"/>
      <c r="B72" s="137"/>
      <c r="C72" s="137"/>
      <c r="D72" s="136"/>
      <c r="E72" s="137"/>
      <c r="F72" s="137"/>
      <c r="G72" s="138"/>
      <c r="H72" s="141"/>
      <c r="I72" s="137"/>
      <c r="J72" s="137"/>
      <c r="K72" s="139"/>
      <c r="L72" s="145"/>
      <c r="M72" s="141"/>
      <c r="N72" s="119" t="s">
        <v>192</v>
      </c>
      <c r="O72" s="120">
        <v>7106000</v>
      </c>
    </row>
    <row r="73" spans="1:15" ht="19.5" customHeight="1" x14ac:dyDescent="0.35">
      <c r="A73" s="146"/>
      <c r="B73" s="137"/>
      <c r="C73" s="137"/>
      <c r="D73" s="136"/>
      <c r="E73" s="137"/>
      <c r="F73" s="137"/>
      <c r="G73" s="138"/>
      <c r="H73" s="141"/>
      <c r="I73" s="137"/>
      <c r="J73" s="137"/>
      <c r="K73" s="139"/>
      <c r="L73" s="145"/>
      <c r="M73" s="141"/>
      <c r="N73" s="119" t="s">
        <v>194</v>
      </c>
      <c r="O73" s="120">
        <v>6240000</v>
      </c>
    </row>
    <row r="74" spans="1:15" ht="19.5" customHeight="1" x14ac:dyDescent="0.35">
      <c r="A74" s="146"/>
      <c r="B74" s="137"/>
      <c r="C74" s="137"/>
      <c r="D74" s="136"/>
      <c r="E74" s="137"/>
      <c r="F74" s="137"/>
      <c r="G74" s="138"/>
      <c r="H74" s="144">
        <f>M74</f>
        <v>17401000</v>
      </c>
      <c r="I74" s="137" t="s">
        <v>21</v>
      </c>
      <c r="J74" s="137" t="s">
        <v>160</v>
      </c>
      <c r="K74" s="137" t="s">
        <v>227</v>
      </c>
      <c r="L74" s="137" t="s">
        <v>228</v>
      </c>
      <c r="M74" s="143">
        <f>SUM(O74:O77)</f>
        <v>17401000</v>
      </c>
      <c r="N74" s="119" t="s">
        <v>193</v>
      </c>
      <c r="O74" s="122">
        <v>4851000</v>
      </c>
    </row>
    <row r="75" spans="1:15" ht="19.5" customHeight="1" x14ac:dyDescent="0.35">
      <c r="A75" s="146"/>
      <c r="B75" s="137"/>
      <c r="C75" s="137"/>
      <c r="D75" s="136"/>
      <c r="E75" s="137"/>
      <c r="F75" s="137"/>
      <c r="G75" s="138"/>
      <c r="H75" s="144"/>
      <c r="I75" s="137"/>
      <c r="J75" s="137"/>
      <c r="K75" s="137"/>
      <c r="L75" s="137"/>
      <c r="M75" s="136"/>
      <c r="N75" s="119" t="s">
        <v>191</v>
      </c>
      <c r="O75" s="122">
        <v>4250000</v>
      </c>
    </row>
    <row r="76" spans="1:15" ht="19" customHeight="1" x14ac:dyDescent="0.35">
      <c r="A76" s="146"/>
      <c r="B76" s="137"/>
      <c r="C76" s="137"/>
      <c r="D76" s="136"/>
      <c r="E76" s="137"/>
      <c r="F76" s="137"/>
      <c r="G76" s="138"/>
      <c r="H76" s="144"/>
      <c r="I76" s="137"/>
      <c r="J76" s="137"/>
      <c r="K76" s="137"/>
      <c r="L76" s="137"/>
      <c r="M76" s="136"/>
      <c r="N76" s="119" t="s">
        <v>192</v>
      </c>
      <c r="O76" s="122">
        <v>4250000</v>
      </c>
    </row>
    <row r="77" spans="1:15" ht="20" customHeight="1" x14ac:dyDescent="0.35">
      <c r="A77" s="146"/>
      <c r="B77" s="137"/>
      <c r="C77" s="137"/>
      <c r="D77" s="136"/>
      <c r="E77" s="137"/>
      <c r="F77" s="137"/>
      <c r="G77" s="138"/>
      <c r="H77" s="144"/>
      <c r="I77" s="137"/>
      <c r="J77" s="137"/>
      <c r="K77" s="137"/>
      <c r="L77" s="137"/>
      <c r="M77" s="136"/>
      <c r="N77" s="119" t="s">
        <v>194</v>
      </c>
      <c r="O77" s="122">
        <v>4050000</v>
      </c>
    </row>
    <row r="78" spans="1:15" x14ac:dyDescent="0.35">
      <c r="A78" s="146"/>
      <c r="B78" s="137"/>
      <c r="C78" s="137"/>
      <c r="D78" s="136"/>
      <c r="E78" s="137"/>
      <c r="F78" s="137"/>
      <c r="G78" s="138"/>
      <c r="H78" s="143">
        <f>SUM(M78:M85)</f>
        <v>32082000</v>
      </c>
      <c r="I78" s="137" t="s">
        <v>23</v>
      </c>
      <c r="J78" s="137" t="s">
        <v>163</v>
      </c>
      <c r="K78" s="137" t="s">
        <v>62</v>
      </c>
      <c r="L78" s="139" t="s">
        <v>229</v>
      </c>
      <c r="M78" s="143">
        <f t="shared" ref="M78" si="7">SUM(O78:O81)</f>
        <v>2286000</v>
      </c>
      <c r="N78" s="119" t="s">
        <v>193</v>
      </c>
      <c r="O78" s="122">
        <v>1128750</v>
      </c>
    </row>
    <row r="79" spans="1:15" x14ac:dyDescent="0.35">
      <c r="A79" s="146"/>
      <c r="B79" s="137"/>
      <c r="C79" s="137"/>
      <c r="D79" s="136"/>
      <c r="E79" s="137"/>
      <c r="F79" s="137"/>
      <c r="G79" s="138"/>
      <c r="H79" s="136"/>
      <c r="I79" s="137"/>
      <c r="J79" s="137"/>
      <c r="K79" s="137"/>
      <c r="L79" s="139"/>
      <c r="M79" s="136"/>
      <c r="N79" s="119" t="s">
        <v>191</v>
      </c>
      <c r="O79" s="122">
        <v>757250</v>
      </c>
    </row>
    <row r="80" spans="1:15" x14ac:dyDescent="0.35">
      <c r="A80" s="146"/>
      <c r="B80" s="137"/>
      <c r="C80" s="137"/>
      <c r="D80" s="136"/>
      <c r="E80" s="137"/>
      <c r="F80" s="137"/>
      <c r="G80" s="138"/>
      <c r="H80" s="136"/>
      <c r="I80" s="137"/>
      <c r="J80" s="137"/>
      <c r="K80" s="137"/>
      <c r="L80" s="139"/>
      <c r="M80" s="136"/>
      <c r="N80" s="119" t="s">
        <v>192</v>
      </c>
      <c r="O80" s="122">
        <v>200000</v>
      </c>
    </row>
    <row r="81" spans="1:15" x14ac:dyDescent="0.35">
      <c r="A81" s="146"/>
      <c r="B81" s="137"/>
      <c r="C81" s="137"/>
      <c r="D81" s="136"/>
      <c r="E81" s="137"/>
      <c r="F81" s="137"/>
      <c r="G81" s="138"/>
      <c r="H81" s="136"/>
      <c r="I81" s="137"/>
      <c r="J81" s="137"/>
      <c r="K81" s="137"/>
      <c r="L81" s="139"/>
      <c r="M81" s="136"/>
      <c r="N81" s="119" t="s">
        <v>194</v>
      </c>
      <c r="O81" s="122">
        <v>200000</v>
      </c>
    </row>
    <row r="82" spans="1:15" ht="20" customHeight="1" x14ac:dyDescent="0.35">
      <c r="A82" s="146"/>
      <c r="B82" s="137"/>
      <c r="C82" s="137"/>
      <c r="D82" s="136"/>
      <c r="E82" s="137"/>
      <c r="F82" s="137"/>
      <c r="G82" s="138"/>
      <c r="H82" s="136"/>
      <c r="I82" s="137"/>
      <c r="J82" s="137"/>
      <c r="K82" s="137" t="s">
        <v>105</v>
      </c>
      <c r="L82" s="137" t="s">
        <v>230</v>
      </c>
      <c r="M82" s="143">
        <f t="shared" ref="M82" si="8">SUM(O82:O85)</f>
        <v>29796000</v>
      </c>
      <c r="N82" s="119" t="s">
        <v>193</v>
      </c>
      <c r="O82" s="122">
        <v>0</v>
      </c>
    </row>
    <row r="83" spans="1:15" ht="19.5" customHeight="1" x14ac:dyDescent="0.35">
      <c r="A83" s="146"/>
      <c r="B83" s="137"/>
      <c r="C83" s="137"/>
      <c r="D83" s="136"/>
      <c r="E83" s="137"/>
      <c r="F83" s="137"/>
      <c r="G83" s="138"/>
      <c r="H83" s="136"/>
      <c r="I83" s="137"/>
      <c r="J83" s="137"/>
      <c r="K83" s="137"/>
      <c r="L83" s="137"/>
      <c r="M83" s="136"/>
      <c r="N83" s="119" t="s">
        <v>191</v>
      </c>
      <c r="O83" s="122">
        <v>14898000</v>
      </c>
    </row>
    <row r="84" spans="1:15" ht="19" customHeight="1" x14ac:dyDescent="0.35">
      <c r="A84" s="146"/>
      <c r="B84" s="137"/>
      <c r="C84" s="137"/>
      <c r="D84" s="136"/>
      <c r="E84" s="137"/>
      <c r="F84" s="137"/>
      <c r="G84" s="138"/>
      <c r="H84" s="136"/>
      <c r="I84" s="137"/>
      <c r="J84" s="137"/>
      <c r="K84" s="137"/>
      <c r="L84" s="137"/>
      <c r="M84" s="136"/>
      <c r="N84" s="119" t="s">
        <v>192</v>
      </c>
      <c r="O84" s="122">
        <v>14898000</v>
      </c>
    </row>
    <row r="85" spans="1:15" x14ac:dyDescent="0.35">
      <c r="A85" s="146"/>
      <c r="B85" s="137"/>
      <c r="C85" s="137"/>
      <c r="D85" s="136"/>
      <c r="E85" s="137"/>
      <c r="F85" s="137"/>
      <c r="G85" s="138"/>
      <c r="H85" s="136"/>
      <c r="I85" s="137"/>
      <c r="J85" s="137"/>
      <c r="K85" s="137"/>
      <c r="L85" s="137"/>
      <c r="M85" s="136"/>
      <c r="N85" s="119" t="s">
        <v>194</v>
      </c>
      <c r="O85" s="122">
        <v>0</v>
      </c>
    </row>
    <row r="86" spans="1:15" ht="14.5" customHeight="1" x14ac:dyDescent="0.35">
      <c r="A86" s="146"/>
      <c r="B86" s="137"/>
      <c r="C86" s="137"/>
      <c r="D86" s="136"/>
      <c r="E86" s="137"/>
      <c r="F86" s="137"/>
      <c r="G86" s="138"/>
      <c r="H86" s="143">
        <f>SUM(M86:M109)</f>
        <v>338633700</v>
      </c>
      <c r="I86" s="137" t="s">
        <v>26</v>
      </c>
      <c r="J86" s="137" t="s">
        <v>164</v>
      </c>
      <c r="K86" s="137" t="s">
        <v>106</v>
      </c>
      <c r="L86" s="139" t="s">
        <v>232</v>
      </c>
      <c r="M86" s="143">
        <f t="shared" ref="M86:M106" si="9">SUM(O86:O89)</f>
        <v>5917000</v>
      </c>
      <c r="N86" s="119" t="s">
        <v>193</v>
      </c>
      <c r="O86" s="122">
        <v>1479250</v>
      </c>
    </row>
    <row r="87" spans="1:15" x14ac:dyDescent="0.35">
      <c r="A87" s="146"/>
      <c r="B87" s="137"/>
      <c r="C87" s="137"/>
      <c r="D87" s="136"/>
      <c r="E87" s="137"/>
      <c r="F87" s="137"/>
      <c r="G87" s="138"/>
      <c r="H87" s="143"/>
      <c r="I87" s="137"/>
      <c r="J87" s="137"/>
      <c r="K87" s="137"/>
      <c r="L87" s="139"/>
      <c r="M87" s="136"/>
      <c r="N87" s="119" t="s">
        <v>191</v>
      </c>
      <c r="O87" s="122">
        <v>1479250</v>
      </c>
    </row>
    <row r="88" spans="1:15" x14ac:dyDescent="0.35">
      <c r="A88" s="146"/>
      <c r="B88" s="137"/>
      <c r="C88" s="137"/>
      <c r="D88" s="136"/>
      <c r="E88" s="137"/>
      <c r="F88" s="137"/>
      <c r="G88" s="138"/>
      <c r="H88" s="143"/>
      <c r="I88" s="137"/>
      <c r="J88" s="137"/>
      <c r="K88" s="137"/>
      <c r="L88" s="139"/>
      <c r="M88" s="136"/>
      <c r="N88" s="119" t="s">
        <v>192</v>
      </c>
      <c r="O88" s="122">
        <v>1479250</v>
      </c>
    </row>
    <row r="89" spans="1:15" x14ac:dyDescent="0.35">
      <c r="A89" s="146"/>
      <c r="B89" s="137"/>
      <c r="C89" s="137"/>
      <c r="D89" s="136"/>
      <c r="E89" s="137"/>
      <c r="F89" s="137"/>
      <c r="G89" s="138"/>
      <c r="H89" s="143"/>
      <c r="I89" s="137"/>
      <c r="J89" s="137"/>
      <c r="K89" s="137"/>
      <c r="L89" s="139"/>
      <c r="M89" s="136"/>
      <c r="N89" s="119" t="s">
        <v>194</v>
      </c>
      <c r="O89" s="122">
        <v>1479250</v>
      </c>
    </row>
    <row r="90" spans="1:15" ht="14.5" customHeight="1" x14ac:dyDescent="0.35">
      <c r="A90" s="146"/>
      <c r="B90" s="137"/>
      <c r="C90" s="137"/>
      <c r="D90" s="136"/>
      <c r="E90" s="137"/>
      <c r="F90" s="137"/>
      <c r="G90" s="138"/>
      <c r="H90" s="143"/>
      <c r="I90" s="137"/>
      <c r="J90" s="137"/>
      <c r="K90" s="137" t="s">
        <v>108</v>
      </c>
      <c r="L90" s="137" t="s">
        <v>233</v>
      </c>
      <c r="M90" s="143">
        <f t="shared" si="9"/>
        <v>4765000</v>
      </c>
      <c r="N90" s="119" t="s">
        <v>193</v>
      </c>
      <c r="O90" s="122">
        <v>1307000</v>
      </c>
    </row>
    <row r="91" spans="1:15" x14ac:dyDescent="0.35">
      <c r="A91" s="146"/>
      <c r="B91" s="137"/>
      <c r="C91" s="137"/>
      <c r="D91" s="136"/>
      <c r="E91" s="137"/>
      <c r="F91" s="137"/>
      <c r="G91" s="138"/>
      <c r="H91" s="143"/>
      <c r="I91" s="137"/>
      <c r="J91" s="137"/>
      <c r="K91" s="137"/>
      <c r="L91" s="137"/>
      <c r="M91" s="136"/>
      <c r="N91" s="119" t="s">
        <v>191</v>
      </c>
      <c r="O91" s="122">
        <v>1127000</v>
      </c>
    </row>
    <row r="92" spans="1:15" x14ac:dyDescent="0.35">
      <c r="A92" s="146"/>
      <c r="B92" s="137"/>
      <c r="C92" s="137"/>
      <c r="D92" s="136"/>
      <c r="E92" s="137"/>
      <c r="F92" s="137"/>
      <c r="G92" s="138"/>
      <c r="H92" s="143"/>
      <c r="I92" s="137"/>
      <c r="J92" s="137"/>
      <c r="K92" s="137"/>
      <c r="L92" s="137"/>
      <c r="M92" s="136"/>
      <c r="N92" s="119" t="s">
        <v>192</v>
      </c>
      <c r="O92" s="122">
        <v>1307000</v>
      </c>
    </row>
    <row r="93" spans="1:15" x14ac:dyDescent="0.35">
      <c r="A93" s="146"/>
      <c r="B93" s="137"/>
      <c r="C93" s="137"/>
      <c r="D93" s="136"/>
      <c r="E93" s="137"/>
      <c r="F93" s="137"/>
      <c r="G93" s="138"/>
      <c r="H93" s="143"/>
      <c r="I93" s="137"/>
      <c r="J93" s="137"/>
      <c r="K93" s="137"/>
      <c r="L93" s="137"/>
      <c r="M93" s="136"/>
      <c r="N93" s="119" t="s">
        <v>194</v>
      </c>
      <c r="O93" s="122">
        <v>1024000</v>
      </c>
    </row>
    <row r="94" spans="1:15" ht="14.5" customHeight="1" x14ac:dyDescent="0.35">
      <c r="A94" s="146"/>
      <c r="B94" s="137"/>
      <c r="C94" s="137"/>
      <c r="D94" s="136"/>
      <c r="E94" s="137"/>
      <c r="F94" s="137"/>
      <c r="G94" s="138"/>
      <c r="H94" s="143"/>
      <c r="I94" s="137"/>
      <c r="J94" s="137"/>
      <c r="K94" s="137" t="s">
        <v>109</v>
      </c>
      <c r="L94" s="137" t="s">
        <v>234</v>
      </c>
      <c r="M94" s="143">
        <f t="shared" si="9"/>
        <v>12229700</v>
      </c>
      <c r="N94" s="119" t="s">
        <v>193</v>
      </c>
      <c r="O94" s="122">
        <v>2681250</v>
      </c>
    </row>
    <row r="95" spans="1:15" x14ac:dyDescent="0.35">
      <c r="A95" s="146"/>
      <c r="B95" s="137"/>
      <c r="C95" s="137"/>
      <c r="D95" s="136"/>
      <c r="E95" s="137"/>
      <c r="F95" s="137"/>
      <c r="G95" s="138"/>
      <c r="H95" s="143"/>
      <c r="I95" s="137"/>
      <c r="J95" s="137"/>
      <c r="K95" s="137"/>
      <c r="L95" s="137"/>
      <c r="M95" s="136"/>
      <c r="N95" s="119" t="s">
        <v>191</v>
      </c>
      <c r="O95" s="122">
        <v>3185950</v>
      </c>
    </row>
    <row r="96" spans="1:15" x14ac:dyDescent="0.35">
      <c r="A96" s="146"/>
      <c r="B96" s="137"/>
      <c r="C96" s="137"/>
      <c r="D96" s="136"/>
      <c r="E96" s="137"/>
      <c r="F96" s="137"/>
      <c r="G96" s="138"/>
      <c r="H96" s="143"/>
      <c r="I96" s="137"/>
      <c r="J96" s="137"/>
      <c r="K96" s="137"/>
      <c r="L96" s="137"/>
      <c r="M96" s="136"/>
      <c r="N96" s="119" t="s">
        <v>192</v>
      </c>
      <c r="O96" s="122">
        <v>3681250</v>
      </c>
    </row>
    <row r="97" spans="1:15" x14ac:dyDescent="0.35">
      <c r="A97" s="146"/>
      <c r="B97" s="137"/>
      <c r="C97" s="137"/>
      <c r="D97" s="136"/>
      <c r="E97" s="137"/>
      <c r="F97" s="137"/>
      <c r="G97" s="138"/>
      <c r="H97" s="143"/>
      <c r="I97" s="137"/>
      <c r="J97" s="137"/>
      <c r="K97" s="137"/>
      <c r="L97" s="137"/>
      <c r="M97" s="136"/>
      <c r="N97" s="119" t="s">
        <v>194</v>
      </c>
      <c r="O97" s="122">
        <v>2681250</v>
      </c>
    </row>
    <row r="98" spans="1:15" ht="14.5" customHeight="1" x14ac:dyDescent="0.35">
      <c r="A98" s="146"/>
      <c r="B98" s="137"/>
      <c r="C98" s="137"/>
      <c r="D98" s="136"/>
      <c r="E98" s="137"/>
      <c r="F98" s="137"/>
      <c r="G98" s="138"/>
      <c r="H98" s="143"/>
      <c r="I98" s="137"/>
      <c r="J98" s="137"/>
      <c r="K98" s="137" t="s">
        <v>110</v>
      </c>
      <c r="L98" s="139" t="s">
        <v>235</v>
      </c>
      <c r="M98" s="143">
        <f t="shared" si="9"/>
        <v>8040000</v>
      </c>
      <c r="N98" s="119" t="s">
        <v>193</v>
      </c>
      <c r="O98" s="122">
        <v>2010000</v>
      </c>
    </row>
    <row r="99" spans="1:15" x14ac:dyDescent="0.35">
      <c r="A99" s="146"/>
      <c r="B99" s="137"/>
      <c r="C99" s="137"/>
      <c r="D99" s="136"/>
      <c r="E99" s="137"/>
      <c r="F99" s="137"/>
      <c r="G99" s="138"/>
      <c r="H99" s="143"/>
      <c r="I99" s="137"/>
      <c r="J99" s="137"/>
      <c r="K99" s="137"/>
      <c r="L99" s="139"/>
      <c r="M99" s="136"/>
      <c r="N99" s="119" t="s">
        <v>191</v>
      </c>
      <c r="O99" s="122">
        <v>2010000</v>
      </c>
    </row>
    <row r="100" spans="1:15" x14ac:dyDescent="0.35">
      <c r="A100" s="146"/>
      <c r="B100" s="137"/>
      <c r="C100" s="137"/>
      <c r="D100" s="136"/>
      <c r="E100" s="137"/>
      <c r="F100" s="137"/>
      <c r="G100" s="138"/>
      <c r="H100" s="143"/>
      <c r="I100" s="137"/>
      <c r="J100" s="137"/>
      <c r="K100" s="137"/>
      <c r="L100" s="139"/>
      <c r="M100" s="136"/>
      <c r="N100" s="119" t="s">
        <v>192</v>
      </c>
      <c r="O100" s="122">
        <v>2010000</v>
      </c>
    </row>
    <row r="101" spans="1:15" x14ac:dyDescent="0.35">
      <c r="A101" s="146"/>
      <c r="B101" s="137"/>
      <c r="C101" s="137"/>
      <c r="D101" s="136"/>
      <c r="E101" s="137"/>
      <c r="F101" s="137"/>
      <c r="G101" s="138"/>
      <c r="H101" s="143"/>
      <c r="I101" s="137"/>
      <c r="J101" s="137"/>
      <c r="K101" s="137"/>
      <c r="L101" s="139"/>
      <c r="M101" s="136"/>
      <c r="N101" s="119" t="s">
        <v>194</v>
      </c>
      <c r="O101" s="122">
        <v>2010000</v>
      </c>
    </row>
    <row r="102" spans="1:15" ht="14.5" customHeight="1" x14ac:dyDescent="0.35">
      <c r="A102" s="146"/>
      <c r="B102" s="137"/>
      <c r="C102" s="137"/>
      <c r="D102" s="136"/>
      <c r="E102" s="137"/>
      <c r="F102" s="137"/>
      <c r="G102" s="138"/>
      <c r="H102" s="143"/>
      <c r="I102" s="137"/>
      <c r="J102" s="137"/>
      <c r="K102" s="137" t="s">
        <v>111</v>
      </c>
      <c r="L102" s="137" t="s">
        <v>236</v>
      </c>
      <c r="M102" s="143">
        <f t="shared" si="9"/>
        <v>157680000</v>
      </c>
      <c r="N102" s="119" t="s">
        <v>193</v>
      </c>
      <c r="O102" s="122">
        <v>83552500</v>
      </c>
    </row>
    <row r="103" spans="1:15" x14ac:dyDescent="0.35">
      <c r="A103" s="146"/>
      <c r="B103" s="137"/>
      <c r="C103" s="137"/>
      <c r="D103" s="136"/>
      <c r="E103" s="137"/>
      <c r="F103" s="137"/>
      <c r="G103" s="138"/>
      <c r="H103" s="143"/>
      <c r="I103" s="137"/>
      <c r="J103" s="137"/>
      <c r="K103" s="137"/>
      <c r="L103" s="137"/>
      <c r="M103" s="136"/>
      <c r="N103" s="119" t="s">
        <v>191</v>
      </c>
      <c r="O103" s="122">
        <v>34421000</v>
      </c>
    </row>
    <row r="104" spans="1:15" x14ac:dyDescent="0.35">
      <c r="A104" s="146"/>
      <c r="B104" s="137"/>
      <c r="C104" s="137"/>
      <c r="D104" s="136"/>
      <c r="E104" s="137"/>
      <c r="F104" s="137"/>
      <c r="G104" s="138"/>
      <c r="H104" s="143"/>
      <c r="I104" s="137"/>
      <c r="J104" s="137"/>
      <c r="K104" s="137"/>
      <c r="L104" s="137"/>
      <c r="M104" s="136"/>
      <c r="N104" s="119" t="s">
        <v>192</v>
      </c>
      <c r="O104" s="122">
        <v>25564500</v>
      </c>
    </row>
    <row r="105" spans="1:15" x14ac:dyDescent="0.35">
      <c r="A105" s="146"/>
      <c r="B105" s="137"/>
      <c r="C105" s="137"/>
      <c r="D105" s="136"/>
      <c r="E105" s="137"/>
      <c r="F105" s="137"/>
      <c r="G105" s="138"/>
      <c r="H105" s="143"/>
      <c r="I105" s="137"/>
      <c r="J105" s="137"/>
      <c r="K105" s="137"/>
      <c r="L105" s="137"/>
      <c r="M105" s="136"/>
      <c r="N105" s="119" t="s">
        <v>194</v>
      </c>
      <c r="O105" s="122">
        <v>14142000</v>
      </c>
    </row>
    <row r="106" spans="1:15" x14ac:dyDescent="0.35">
      <c r="A106" s="146"/>
      <c r="B106" s="137"/>
      <c r="C106" s="137"/>
      <c r="D106" s="136"/>
      <c r="E106" s="137"/>
      <c r="F106" s="137"/>
      <c r="G106" s="138"/>
      <c r="H106" s="143"/>
      <c r="I106" s="137"/>
      <c r="J106" s="137"/>
      <c r="K106" s="137" t="s">
        <v>231</v>
      </c>
      <c r="L106" s="137" t="s">
        <v>237</v>
      </c>
      <c r="M106" s="143">
        <f t="shared" si="9"/>
        <v>150002000</v>
      </c>
      <c r="N106" s="119" t="s">
        <v>193</v>
      </c>
      <c r="O106" s="122">
        <v>57486600</v>
      </c>
    </row>
    <row r="107" spans="1:15" x14ac:dyDescent="0.35">
      <c r="A107" s="146"/>
      <c r="B107" s="137"/>
      <c r="C107" s="137"/>
      <c r="D107" s="136"/>
      <c r="E107" s="137"/>
      <c r="F107" s="137"/>
      <c r="G107" s="138"/>
      <c r="H107" s="143"/>
      <c r="I107" s="137"/>
      <c r="J107" s="137"/>
      <c r="K107" s="137"/>
      <c r="L107" s="137"/>
      <c r="M107" s="136"/>
      <c r="N107" s="119" t="s">
        <v>191</v>
      </c>
      <c r="O107" s="122">
        <v>33979900</v>
      </c>
    </row>
    <row r="108" spans="1:15" x14ac:dyDescent="0.35">
      <c r="A108" s="146"/>
      <c r="B108" s="137"/>
      <c r="C108" s="137"/>
      <c r="D108" s="136"/>
      <c r="E108" s="137"/>
      <c r="F108" s="137"/>
      <c r="G108" s="138"/>
      <c r="H108" s="143"/>
      <c r="I108" s="137"/>
      <c r="J108" s="137"/>
      <c r="K108" s="137"/>
      <c r="L108" s="137"/>
      <c r="M108" s="136"/>
      <c r="N108" s="119" t="s">
        <v>192</v>
      </c>
      <c r="O108" s="122">
        <v>33048900</v>
      </c>
    </row>
    <row r="109" spans="1:15" x14ac:dyDescent="0.35">
      <c r="A109" s="146"/>
      <c r="B109" s="137"/>
      <c r="C109" s="137"/>
      <c r="D109" s="136"/>
      <c r="E109" s="137"/>
      <c r="F109" s="137"/>
      <c r="G109" s="138"/>
      <c r="H109" s="143"/>
      <c r="I109" s="137"/>
      <c r="J109" s="137"/>
      <c r="K109" s="137"/>
      <c r="L109" s="137"/>
      <c r="M109" s="136"/>
      <c r="N109" s="119" t="s">
        <v>194</v>
      </c>
      <c r="O109" s="122">
        <v>25486600</v>
      </c>
    </row>
    <row r="110" spans="1:15" x14ac:dyDescent="0.35">
      <c r="A110" s="146"/>
      <c r="B110" s="137"/>
      <c r="C110" s="137"/>
      <c r="D110" s="136"/>
      <c r="E110" s="137"/>
      <c r="F110" s="137"/>
      <c r="G110" s="138"/>
      <c r="H110" s="140">
        <f>M110</f>
        <v>38000000</v>
      </c>
      <c r="I110" s="139" t="s">
        <v>33</v>
      </c>
      <c r="J110" s="137" t="s">
        <v>165</v>
      </c>
      <c r="K110" s="137" t="s">
        <v>113</v>
      </c>
      <c r="L110" s="137" t="s">
        <v>238</v>
      </c>
      <c r="M110" s="140">
        <f>SUM(O110:O113)</f>
        <v>38000000</v>
      </c>
      <c r="N110" s="119" t="s">
        <v>193</v>
      </c>
      <c r="O110" s="122">
        <v>0</v>
      </c>
    </row>
    <row r="111" spans="1:15" x14ac:dyDescent="0.35">
      <c r="A111" s="146"/>
      <c r="B111" s="137"/>
      <c r="C111" s="137"/>
      <c r="D111" s="136"/>
      <c r="E111" s="137"/>
      <c r="F111" s="137"/>
      <c r="G111" s="138"/>
      <c r="H111" s="141"/>
      <c r="I111" s="139"/>
      <c r="J111" s="137"/>
      <c r="K111" s="137"/>
      <c r="L111" s="137"/>
      <c r="M111" s="141"/>
      <c r="N111" s="119" t="s">
        <v>191</v>
      </c>
      <c r="O111" s="122">
        <v>38000000</v>
      </c>
    </row>
    <row r="112" spans="1:15" x14ac:dyDescent="0.35">
      <c r="A112" s="146"/>
      <c r="B112" s="137"/>
      <c r="C112" s="137"/>
      <c r="D112" s="136"/>
      <c r="E112" s="137"/>
      <c r="F112" s="137"/>
      <c r="G112" s="138"/>
      <c r="H112" s="141"/>
      <c r="I112" s="139"/>
      <c r="J112" s="137"/>
      <c r="K112" s="137"/>
      <c r="L112" s="137"/>
      <c r="M112" s="141"/>
      <c r="N112" s="119" t="s">
        <v>192</v>
      </c>
      <c r="O112" s="122">
        <v>0</v>
      </c>
    </row>
    <row r="113" spans="1:15" x14ac:dyDescent="0.35">
      <c r="A113" s="146"/>
      <c r="B113" s="137"/>
      <c r="C113" s="137"/>
      <c r="D113" s="136"/>
      <c r="E113" s="137"/>
      <c r="F113" s="137"/>
      <c r="G113" s="138"/>
      <c r="H113" s="141"/>
      <c r="I113" s="139"/>
      <c r="J113" s="137"/>
      <c r="K113" s="137"/>
      <c r="L113" s="137"/>
      <c r="M113" s="141"/>
      <c r="N113" s="119" t="s">
        <v>194</v>
      </c>
      <c r="O113" s="122">
        <v>0</v>
      </c>
    </row>
    <row r="114" spans="1:15" x14ac:dyDescent="0.35">
      <c r="A114" s="146"/>
      <c r="B114" s="137"/>
      <c r="C114" s="137"/>
      <c r="D114" s="136"/>
      <c r="E114" s="137"/>
      <c r="F114" s="137"/>
      <c r="G114" s="138"/>
      <c r="H114" s="142">
        <f>SUM(M114:M129)</f>
        <v>665859812</v>
      </c>
      <c r="I114" s="137" t="s">
        <v>35</v>
      </c>
      <c r="J114" s="137" t="s">
        <v>166</v>
      </c>
      <c r="K114" s="137" t="s">
        <v>114</v>
      </c>
      <c r="L114" s="137" t="s">
        <v>240</v>
      </c>
      <c r="M114" s="140">
        <f t="shared" ref="M114" si="10">SUM(O114:O117)</f>
        <v>22582000</v>
      </c>
      <c r="N114" s="119" t="s">
        <v>193</v>
      </c>
      <c r="O114" s="122">
        <v>6234625</v>
      </c>
    </row>
    <row r="115" spans="1:15" x14ac:dyDescent="0.35">
      <c r="A115" s="146"/>
      <c r="B115" s="137"/>
      <c r="C115" s="137"/>
      <c r="D115" s="136"/>
      <c r="E115" s="137"/>
      <c r="F115" s="137"/>
      <c r="G115" s="138"/>
      <c r="H115" s="137"/>
      <c r="I115" s="137"/>
      <c r="J115" s="137"/>
      <c r="K115" s="137"/>
      <c r="L115" s="137"/>
      <c r="M115" s="141"/>
      <c r="N115" s="119" t="s">
        <v>191</v>
      </c>
      <c r="O115" s="122">
        <v>5734625</v>
      </c>
    </row>
    <row r="116" spans="1:15" x14ac:dyDescent="0.35">
      <c r="A116" s="146"/>
      <c r="B116" s="137"/>
      <c r="C116" s="137"/>
      <c r="D116" s="136"/>
      <c r="E116" s="137"/>
      <c r="F116" s="137"/>
      <c r="G116" s="138"/>
      <c r="H116" s="137"/>
      <c r="I116" s="137"/>
      <c r="J116" s="137"/>
      <c r="K116" s="137"/>
      <c r="L116" s="137"/>
      <c r="M116" s="141"/>
      <c r="N116" s="119" t="s">
        <v>192</v>
      </c>
      <c r="O116" s="122">
        <v>5734625</v>
      </c>
    </row>
    <row r="117" spans="1:15" x14ac:dyDescent="0.35">
      <c r="A117" s="146"/>
      <c r="B117" s="137"/>
      <c r="C117" s="137"/>
      <c r="D117" s="136"/>
      <c r="E117" s="137"/>
      <c r="F117" s="137"/>
      <c r="G117" s="138"/>
      <c r="H117" s="137"/>
      <c r="I117" s="137"/>
      <c r="J117" s="137"/>
      <c r="K117" s="137"/>
      <c r="L117" s="137"/>
      <c r="M117" s="141"/>
      <c r="N117" s="119" t="s">
        <v>194</v>
      </c>
      <c r="O117" s="122">
        <v>4878125</v>
      </c>
    </row>
    <row r="118" spans="1:15" x14ac:dyDescent="0.35">
      <c r="A118" s="146"/>
      <c r="B118" s="137"/>
      <c r="C118" s="137"/>
      <c r="D118" s="136"/>
      <c r="E118" s="137"/>
      <c r="F118" s="137"/>
      <c r="G118" s="138"/>
      <c r="H118" s="137"/>
      <c r="I118" s="137"/>
      <c r="J118" s="137"/>
      <c r="K118" s="137" t="s">
        <v>239</v>
      </c>
      <c r="L118" s="139" t="s">
        <v>241</v>
      </c>
      <c r="M118" s="140">
        <f t="shared" ref="M118" si="11">SUM(O118:O121)</f>
        <v>50017812</v>
      </c>
      <c r="N118" s="119" t="s">
        <v>193</v>
      </c>
      <c r="O118" s="122">
        <v>12504453</v>
      </c>
    </row>
    <row r="119" spans="1:15" x14ac:dyDescent="0.35">
      <c r="A119" s="146"/>
      <c r="B119" s="137"/>
      <c r="C119" s="137"/>
      <c r="D119" s="136"/>
      <c r="E119" s="137"/>
      <c r="F119" s="137"/>
      <c r="G119" s="138"/>
      <c r="H119" s="137"/>
      <c r="I119" s="137"/>
      <c r="J119" s="137"/>
      <c r="K119" s="137"/>
      <c r="L119" s="139"/>
      <c r="M119" s="141"/>
      <c r="N119" s="119" t="s">
        <v>191</v>
      </c>
      <c r="O119" s="122">
        <v>12504453</v>
      </c>
    </row>
    <row r="120" spans="1:15" x14ac:dyDescent="0.35">
      <c r="A120" s="146"/>
      <c r="B120" s="137"/>
      <c r="C120" s="137"/>
      <c r="D120" s="136"/>
      <c r="E120" s="137"/>
      <c r="F120" s="137"/>
      <c r="G120" s="138"/>
      <c r="H120" s="137"/>
      <c r="I120" s="137"/>
      <c r="J120" s="137"/>
      <c r="K120" s="137"/>
      <c r="L120" s="139"/>
      <c r="M120" s="141"/>
      <c r="N120" s="119" t="s">
        <v>192</v>
      </c>
      <c r="O120" s="122">
        <v>12504453</v>
      </c>
    </row>
    <row r="121" spans="1:15" x14ac:dyDescent="0.35">
      <c r="A121" s="146"/>
      <c r="B121" s="137"/>
      <c r="C121" s="137"/>
      <c r="D121" s="136"/>
      <c r="E121" s="137"/>
      <c r="F121" s="137"/>
      <c r="G121" s="138"/>
      <c r="H121" s="137"/>
      <c r="I121" s="137"/>
      <c r="J121" s="137"/>
      <c r="K121" s="137"/>
      <c r="L121" s="139"/>
      <c r="M121" s="141"/>
      <c r="N121" s="119" t="s">
        <v>194</v>
      </c>
      <c r="O121" s="122">
        <v>12504453</v>
      </c>
    </row>
    <row r="122" spans="1:15" x14ac:dyDescent="0.35">
      <c r="A122" s="146"/>
      <c r="B122" s="137"/>
      <c r="C122" s="137"/>
      <c r="D122" s="136"/>
      <c r="E122" s="137"/>
      <c r="F122" s="137"/>
      <c r="G122" s="138"/>
      <c r="H122" s="137"/>
      <c r="I122" s="137"/>
      <c r="J122" s="137"/>
      <c r="K122" s="137" t="s">
        <v>116</v>
      </c>
      <c r="L122" s="139" t="s">
        <v>242</v>
      </c>
      <c r="M122" s="140">
        <f t="shared" ref="M122" si="12">SUM(O122:O125)</f>
        <v>8500000</v>
      </c>
      <c r="N122" s="119" t="s">
        <v>193</v>
      </c>
      <c r="O122" s="122">
        <v>2550000</v>
      </c>
    </row>
    <row r="123" spans="1:15" x14ac:dyDescent="0.35">
      <c r="A123" s="146"/>
      <c r="B123" s="137"/>
      <c r="C123" s="137"/>
      <c r="D123" s="136"/>
      <c r="E123" s="137"/>
      <c r="F123" s="137"/>
      <c r="G123" s="138"/>
      <c r="H123" s="137"/>
      <c r="I123" s="137"/>
      <c r="J123" s="137"/>
      <c r="K123" s="137"/>
      <c r="L123" s="139"/>
      <c r="M123" s="141"/>
      <c r="N123" s="119" t="s">
        <v>191</v>
      </c>
      <c r="O123" s="122">
        <v>5950000</v>
      </c>
    </row>
    <row r="124" spans="1:15" x14ac:dyDescent="0.35">
      <c r="A124" s="146"/>
      <c r="B124" s="137"/>
      <c r="C124" s="137"/>
      <c r="D124" s="136"/>
      <c r="E124" s="137"/>
      <c r="F124" s="137"/>
      <c r="G124" s="138"/>
      <c r="H124" s="137"/>
      <c r="I124" s="137"/>
      <c r="J124" s="137"/>
      <c r="K124" s="137"/>
      <c r="L124" s="139"/>
      <c r="M124" s="141"/>
      <c r="N124" s="119" t="s">
        <v>192</v>
      </c>
      <c r="O124" s="122">
        <v>0</v>
      </c>
    </row>
    <row r="125" spans="1:15" x14ac:dyDescent="0.35">
      <c r="A125" s="146"/>
      <c r="B125" s="137"/>
      <c r="C125" s="137"/>
      <c r="D125" s="136"/>
      <c r="E125" s="137"/>
      <c r="F125" s="137"/>
      <c r="G125" s="138"/>
      <c r="H125" s="137"/>
      <c r="I125" s="137"/>
      <c r="J125" s="137"/>
      <c r="K125" s="137"/>
      <c r="L125" s="139"/>
      <c r="M125" s="141"/>
      <c r="N125" s="119" t="s">
        <v>194</v>
      </c>
      <c r="O125" s="122">
        <v>0</v>
      </c>
    </row>
    <row r="126" spans="1:15" x14ac:dyDescent="0.35">
      <c r="A126" s="146"/>
      <c r="B126" s="137"/>
      <c r="C126" s="137"/>
      <c r="D126" s="136"/>
      <c r="E126" s="137"/>
      <c r="F126" s="137"/>
      <c r="G126" s="138"/>
      <c r="H126" s="137"/>
      <c r="I126" s="137"/>
      <c r="J126" s="137"/>
      <c r="K126" s="137" t="s">
        <v>117</v>
      </c>
      <c r="L126" s="137" t="s">
        <v>243</v>
      </c>
      <c r="M126" s="140">
        <f t="shared" ref="M126" si="13">SUM(O126:O129)</f>
        <v>584760000</v>
      </c>
      <c r="N126" s="119" t="s">
        <v>193</v>
      </c>
      <c r="O126" s="122">
        <v>146190000</v>
      </c>
    </row>
    <row r="127" spans="1:15" x14ac:dyDescent="0.35">
      <c r="A127" s="146"/>
      <c r="B127" s="137"/>
      <c r="C127" s="137"/>
      <c r="D127" s="136"/>
      <c r="E127" s="137"/>
      <c r="F127" s="137"/>
      <c r="G127" s="138"/>
      <c r="H127" s="137"/>
      <c r="I127" s="137"/>
      <c r="J127" s="137"/>
      <c r="K127" s="137"/>
      <c r="L127" s="137"/>
      <c r="M127" s="141"/>
      <c r="N127" s="119" t="s">
        <v>191</v>
      </c>
      <c r="O127" s="122">
        <v>146190000</v>
      </c>
    </row>
    <row r="128" spans="1:15" ht="18.5" customHeight="1" x14ac:dyDescent="0.35">
      <c r="A128" s="146"/>
      <c r="B128" s="137"/>
      <c r="C128" s="137"/>
      <c r="D128" s="136"/>
      <c r="E128" s="137"/>
      <c r="F128" s="137"/>
      <c r="G128" s="138"/>
      <c r="H128" s="137"/>
      <c r="I128" s="137"/>
      <c r="J128" s="137"/>
      <c r="K128" s="137"/>
      <c r="L128" s="137"/>
      <c r="M128" s="141"/>
      <c r="N128" s="119" t="s">
        <v>192</v>
      </c>
      <c r="O128" s="122">
        <v>146190000</v>
      </c>
    </row>
    <row r="129" spans="1:15" ht="19" customHeight="1" x14ac:dyDescent="0.35">
      <c r="A129" s="146"/>
      <c r="B129" s="137"/>
      <c r="C129" s="137"/>
      <c r="D129" s="136"/>
      <c r="E129" s="137"/>
      <c r="F129" s="137"/>
      <c r="G129" s="138"/>
      <c r="H129" s="137"/>
      <c r="I129" s="137"/>
      <c r="J129" s="137"/>
      <c r="K129" s="137"/>
      <c r="L129" s="137"/>
      <c r="M129" s="141"/>
      <c r="N129" s="119" t="s">
        <v>194</v>
      </c>
      <c r="O129" s="122">
        <v>146190000</v>
      </c>
    </row>
    <row r="130" spans="1:15" ht="18" customHeight="1" x14ac:dyDescent="0.35">
      <c r="A130" s="146"/>
      <c r="B130" s="137"/>
      <c r="C130" s="137"/>
      <c r="D130" s="136"/>
      <c r="E130" s="137"/>
      <c r="F130" s="137"/>
      <c r="G130" s="138"/>
      <c r="H130" s="140">
        <f>SUM(M130:M145)</f>
        <v>185440000</v>
      </c>
      <c r="I130" s="137" t="s">
        <v>40</v>
      </c>
      <c r="J130" s="137" t="s">
        <v>167</v>
      </c>
      <c r="K130" s="139" t="s">
        <v>244</v>
      </c>
      <c r="L130" s="139" t="s">
        <v>245</v>
      </c>
      <c r="M130" s="140">
        <f t="shared" ref="M130:M142" si="14">SUM(O130:O133)</f>
        <v>127450000</v>
      </c>
      <c r="N130" s="119" t="s">
        <v>193</v>
      </c>
      <c r="O130" s="122">
        <v>31862500</v>
      </c>
    </row>
    <row r="131" spans="1:15" ht="18" customHeight="1" x14ac:dyDescent="0.35">
      <c r="A131" s="146"/>
      <c r="B131" s="137"/>
      <c r="C131" s="137"/>
      <c r="D131" s="136"/>
      <c r="E131" s="137"/>
      <c r="F131" s="137"/>
      <c r="G131" s="138"/>
      <c r="H131" s="141"/>
      <c r="I131" s="137"/>
      <c r="J131" s="137"/>
      <c r="K131" s="139"/>
      <c r="L131" s="139"/>
      <c r="M131" s="141"/>
      <c r="N131" s="119" t="s">
        <v>191</v>
      </c>
      <c r="O131" s="122">
        <v>31862500</v>
      </c>
    </row>
    <row r="132" spans="1:15" ht="18" customHeight="1" x14ac:dyDescent="0.35">
      <c r="A132" s="146"/>
      <c r="B132" s="137"/>
      <c r="C132" s="137"/>
      <c r="D132" s="136"/>
      <c r="E132" s="137"/>
      <c r="F132" s="137"/>
      <c r="G132" s="138"/>
      <c r="H132" s="141"/>
      <c r="I132" s="137"/>
      <c r="J132" s="137"/>
      <c r="K132" s="139"/>
      <c r="L132" s="139"/>
      <c r="M132" s="141"/>
      <c r="N132" s="119" t="s">
        <v>192</v>
      </c>
      <c r="O132" s="122">
        <v>31862500</v>
      </c>
    </row>
    <row r="133" spans="1:15" ht="18.5" customHeight="1" x14ac:dyDescent="0.35">
      <c r="A133" s="146"/>
      <c r="B133" s="137"/>
      <c r="C133" s="137"/>
      <c r="D133" s="136"/>
      <c r="E133" s="137"/>
      <c r="F133" s="137"/>
      <c r="G133" s="138"/>
      <c r="H133" s="141"/>
      <c r="I133" s="137"/>
      <c r="J133" s="137"/>
      <c r="K133" s="139"/>
      <c r="L133" s="139"/>
      <c r="M133" s="141"/>
      <c r="N133" s="119" t="s">
        <v>194</v>
      </c>
      <c r="O133" s="122">
        <v>31862500</v>
      </c>
    </row>
    <row r="134" spans="1:15" x14ac:dyDescent="0.35">
      <c r="A134" s="146"/>
      <c r="B134" s="137"/>
      <c r="C134" s="137"/>
      <c r="D134" s="136"/>
      <c r="E134" s="137"/>
      <c r="F134" s="137"/>
      <c r="G134" s="138"/>
      <c r="H134" s="141"/>
      <c r="I134" s="137"/>
      <c r="J134" s="137"/>
      <c r="K134" s="137" t="s">
        <v>78</v>
      </c>
      <c r="L134" s="137" t="s">
        <v>246</v>
      </c>
      <c r="M134" s="140">
        <f t="shared" si="14"/>
        <v>1200000</v>
      </c>
      <c r="N134" s="119" t="s">
        <v>193</v>
      </c>
      <c r="O134" s="122">
        <v>0</v>
      </c>
    </row>
    <row r="135" spans="1:15" x14ac:dyDescent="0.35">
      <c r="A135" s="146"/>
      <c r="B135" s="137"/>
      <c r="C135" s="137"/>
      <c r="D135" s="136"/>
      <c r="E135" s="137"/>
      <c r="F135" s="137"/>
      <c r="G135" s="138"/>
      <c r="H135" s="141"/>
      <c r="I135" s="137"/>
      <c r="J135" s="137"/>
      <c r="K135" s="137"/>
      <c r="L135" s="137"/>
      <c r="M135" s="141"/>
      <c r="N135" s="119" t="s">
        <v>191</v>
      </c>
      <c r="O135" s="122">
        <v>600000</v>
      </c>
    </row>
    <row r="136" spans="1:15" x14ac:dyDescent="0.35">
      <c r="A136" s="146"/>
      <c r="B136" s="137"/>
      <c r="C136" s="137"/>
      <c r="D136" s="136"/>
      <c r="E136" s="137"/>
      <c r="F136" s="137"/>
      <c r="G136" s="138"/>
      <c r="H136" s="141"/>
      <c r="I136" s="137"/>
      <c r="J136" s="137"/>
      <c r="K136" s="137"/>
      <c r="L136" s="137"/>
      <c r="M136" s="141"/>
      <c r="N136" s="119" t="s">
        <v>192</v>
      </c>
      <c r="O136" s="122">
        <v>600000</v>
      </c>
    </row>
    <row r="137" spans="1:15" x14ac:dyDescent="0.35">
      <c r="A137" s="146"/>
      <c r="B137" s="137"/>
      <c r="C137" s="137"/>
      <c r="D137" s="136"/>
      <c r="E137" s="137"/>
      <c r="F137" s="137"/>
      <c r="G137" s="138"/>
      <c r="H137" s="141"/>
      <c r="I137" s="137"/>
      <c r="J137" s="137"/>
      <c r="K137" s="137"/>
      <c r="L137" s="137"/>
      <c r="M137" s="141"/>
      <c r="N137" s="119" t="s">
        <v>194</v>
      </c>
      <c r="O137" s="122">
        <v>0</v>
      </c>
    </row>
    <row r="138" spans="1:15" x14ac:dyDescent="0.35">
      <c r="A138" s="146"/>
      <c r="B138" s="137"/>
      <c r="C138" s="137"/>
      <c r="D138" s="136"/>
      <c r="E138" s="137"/>
      <c r="F138" s="137"/>
      <c r="G138" s="138"/>
      <c r="H138" s="141"/>
      <c r="I138" s="137"/>
      <c r="J138" s="137"/>
      <c r="K138" s="137" t="s">
        <v>80</v>
      </c>
      <c r="L138" s="137" t="s">
        <v>247</v>
      </c>
      <c r="M138" s="140">
        <f t="shared" si="14"/>
        <v>13550000</v>
      </c>
      <c r="N138" s="119" t="s">
        <v>193</v>
      </c>
      <c r="O138" s="122">
        <v>3387500</v>
      </c>
    </row>
    <row r="139" spans="1:15" x14ac:dyDescent="0.35">
      <c r="A139" s="146"/>
      <c r="B139" s="137"/>
      <c r="C139" s="137"/>
      <c r="D139" s="136"/>
      <c r="E139" s="137"/>
      <c r="F139" s="137"/>
      <c r="G139" s="138"/>
      <c r="H139" s="141"/>
      <c r="I139" s="137"/>
      <c r="J139" s="137"/>
      <c r="K139" s="137"/>
      <c r="L139" s="137"/>
      <c r="M139" s="141"/>
      <c r="N139" s="119" t="s">
        <v>191</v>
      </c>
      <c r="O139" s="122">
        <v>3387500</v>
      </c>
    </row>
    <row r="140" spans="1:15" x14ac:dyDescent="0.35">
      <c r="A140" s="146"/>
      <c r="B140" s="137"/>
      <c r="C140" s="137"/>
      <c r="D140" s="136"/>
      <c r="E140" s="137"/>
      <c r="F140" s="137"/>
      <c r="G140" s="138"/>
      <c r="H140" s="141"/>
      <c r="I140" s="137"/>
      <c r="J140" s="137"/>
      <c r="K140" s="137"/>
      <c r="L140" s="137"/>
      <c r="M140" s="141"/>
      <c r="N140" s="119" t="s">
        <v>192</v>
      </c>
      <c r="O140" s="122">
        <v>3387500</v>
      </c>
    </row>
    <row r="141" spans="1:15" x14ac:dyDescent="0.35">
      <c r="A141" s="146"/>
      <c r="B141" s="137"/>
      <c r="C141" s="137"/>
      <c r="D141" s="136"/>
      <c r="E141" s="137"/>
      <c r="F141" s="137"/>
      <c r="G141" s="138"/>
      <c r="H141" s="141"/>
      <c r="I141" s="137"/>
      <c r="J141" s="137"/>
      <c r="K141" s="137"/>
      <c r="L141" s="137"/>
      <c r="M141" s="141"/>
      <c r="N141" s="119" t="s">
        <v>194</v>
      </c>
      <c r="O141" s="122">
        <v>3387500</v>
      </c>
    </row>
    <row r="142" spans="1:15" x14ac:dyDescent="0.35">
      <c r="A142" s="146"/>
      <c r="B142" s="137"/>
      <c r="C142" s="137"/>
      <c r="D142" s="136"/>
      <c r="E142" s="137"/>
      <c r="F142" s="137"/>
      <c r="G142" s="138"/>
      <c r="H142" s="141"/>
      <c r="I142" s="137"/>
      <c r="J142" s="137"/>
      <c r="K142" s="137" t="s">
        <v>118</v>
      </c>
      <c r="L142" s="137" t="s">
        <v>248</v>
      </c>
      <c r="M142" s="140">
        <f t="shared" si="14"/>
        <v>43240000</v>
      </c>
      <c r="N142" s="119" t="s">
        <v>193</v>
      </c>
      <c r="O142" s="122">
        <v>4324000</v>
      </c>
    </row>
    <row r="143" spans="1:15" x14ac:dyDescent="0.35">
      <c r="A143" s="146"/>
      <c r="B143" s="137"/>
      <c r="C143" s="137"/>
      <c r="D143" s="136"/>
      <c r="E143" s="137"/>
      <c r="F143" s="137"/>
      <c r="G143" s="138"/>
      <c r="H143" s="141"/>
      <c r="I143" s="137"/>
      <c r="J143" s="137"/>
      <c r="K143" s="137"/>
      <c r="L143" s="137"/>
      <c r="M143" s="141"/>
      <c r="N143" s="119" t="s">
        <v>191</v>
      </c>
      <c r="O143" s="122">
        <v>8648000</v>
      </c>
    </row>
    <row r="144" spans="1:15" x14ac:dyDescent="0.35">
      <c r="A144" s="146"/>
      <c r="B144" s="137"/>
      <c r="C144" s="137"/>
      <c r="D144" s="136"/>
      <c r="E144" s="137"/>
      <c r="F144" s="137"/>
      <c r="G144" s="138"/>
      <c r="H144" s="141"/>
      <c r="I144" s="137"/>
      <c r="J144" s="137"/>
      <c r="K144" s="137"/>
      <c r="L144" s="137"/>
      <c r="M144" s="141"/>
      <c r="N144" s="119" t="s">
        <v>192</v>
      </c>
      <c r="O144" s="122">
        <v>17296000</v>
      </c>
    </row>
    <row r="145" spans="1:15" x14ac:dyDescent="0.35">
      <c r="A145" s="146"/>
      <c r="B145" s="137"/>
      <c r="C145" s="137"/>
      <c r="D145" s="136"/>
      <c r="E145" s="137"/>
      <c r="F145" s="137"/>
      <c r="G145" s="138"/>
      <c r="H145" s="141"/>
      <c r="I145" s="137"/>
      <c r="J145" s="137"/>
      <c r="K145" s="137"/>
      <c r="L145" s="137"/>
      <c r="M145" s="141"/>
      <c r="N145" s="119" t="s">
        <v>194</v>
      </c>
      <c r="O145" s="122">
        <v>12972000</v>
      </c>
    </row>
    <row r="146" spans="1:15" x14ac:dyDescent="0.35">
      <c r="H146" s="131">
        <f>SUM(H6:H145)</f>
        <v>4753384675</v>
      </c>
    </row>
    <row r="147" spans="1:15" x14ac:dyDescent="0.35">
      <c r="K147" s="118"/>
      <c r="L147" s="118" t="s">
        <v>250</v>
      </c>
      <c r="M147" s="118"/>
    </row>
    <row r="148" spans="1:15" x14ac:dyDescent="0.35">
      <c r="K148" s="118"/>
      <c r="L148" s="118" t="s">
        <v>14</v>
      </c>
      <c r="M148" s="118"/>
    </row>
    <row r="149" spans="1:15" x14ac:dyDescent="0.35">
      <c r="E149" s="132">
        <f>SUM(H50,H66,H74,H78,H86,H110,H114,H130,)</f>
        <v>4247429125</v>
      </c>
      <c r="F149" t="s">
        <v>255</v>
      </c>
      <c r="K149" s="118"/>
      <c r="L149" s="118"/>
      <c r="M149" s="118"/>
    </row>
    <row r="150" spans="1:15" x14ac:dyDescent="0.35">
      <c r="E150" s="130">
        <f>SUM(H10,)</f>
        <v>464410400</v>
      </c>
      <c r="F150" t="s">
        <v>256</v>
      </c>
      <c r="K150" s="118"/>
      <c r="L150" s="118"/>
      <c r="M150" s="118"/>
    </row>
    <row r="151" spans="1:15" x14ac:dyDescent="0.35">
      <c r="K151" s="118"/>
      <c r="L151" s="118"/>
      <c r="M151" s="118"/>
    </row>
    <row r="152" spans="1:15" x14ac:dyDescent="0.35">
      <c r="K152" s="118"/>
      <c r="L152" s="126" t="s">
        <v>251</v>
      </c>
      <c r="M152" s="118"/>
    </row>
    <row r="153" spans="1:15" x14ac:dyDescent="0.35">
      <c r="K153" s="118"/>
      <c r="L153" s="118" t="s">
        <v>252</v>
      </c>
      <c r="M153" s="118"/>
    </row>
  </sheetData>
  <mergeCells count="179">
    <mergeCell ref="K142:K145"/>
    <mergeCell ref="L142:L145"/>
    <mergeCell ref="M142:M145"/>
    <mergeCell ref="M130:M133"/>
    <mergeCell ref="K134:K137"/>
    <mergeCell ref="L134:L137"/>
    <mergeCell ref="M134:M137"/>
    <mergeCell ref="K138:K141"/>
    <mergeCell ref="L138:L141"/>
    <mergeCell ref="M138:M141"/>
    <mergeCell ref="L122:L125"/>
    <mergeCell ref="M122:M125"/>
    <mergeCell ref="K126:K129"/>
    <mergeCell ref="L126:L129"/>
    <mergeCell ref="M126:M129"/>
    <mergeCell ref="H130:H145"/>
    <mergeCell ref="I130:I145"/>
    <mergeCell ref="J130:J145"/>
    <mergeCell ref="K130:K133"/>
    <mergeCell ref="L130:L133"/>
    <mergeCell ref="H114:H129"/>
    <mergeCell ref="I114:I129"/>
    <mergeCell ref="J114:J129"/>
    <mergeCell ref="K114:K117"/>
    <mergeCell ref="L114:L117"/>
    <mergeCell ref="M114:M117"/>
    <mergeCell ref="K118:K121"/>
    <mergeCell ref="L118:L121"/>
    <mergeCell ref="M118:M121"/>
    <mergeCell ref="K122:K125"/>
    <mergeCell ref="K106:K109"/>
    <mergeCell ref="L106:L109"/>
    <mergeCell ref="M106:M109"/>
    <mergeCell ref="H110:H113"/>
    <mergeCell ref="I110:I113"/>
    <mergeCell ref="J110:J113"/>
    <mergeCell ref="K110:K113"/>
    <mergeCell ref="L110:L113"/>
    <mergeCell ref="M110:M113"/>
    <mergeCell ref="L94:L97"/>
    <mergeCell ref="M94:M97"/>
    <mergeCell ref="K98:K101"/>
    <mergeCell ref="L98:L101"/>
    <mergeCell ref="M98:M101"/>
    <mergeCell ref="K102:K105"/>
    <mergeCell ref="L102:L105"/>
    <mergeCell ref="M102:M105"/>
    <mergeCell ref="H86:H109"/>
    <mergeCell ref="I86:I109"/>
    <mergeCell ref="J86:J109"/>
    <mergeCell ref="K86:K89"/>
    <mergeCell ref="L86:L89"/>
    <mergeCell ref="M86:M89"/>
    <mergeCell ref="K90:K93"/>
    <mergeCell ref="L90:L93"/>
    <mergeCell ref="M90:M93"/>
    <mergeCell ref="K94:K97"/>
    <mergeCell ref="K78:K81"/>
    <mergeCell ref="L78:L81"/>
    <mergeCell ref="M78:M81"/>
    <mergeCell ref="K82:K85"/>
    <mergeCell ref="L82:L85"/>
    <mergeCell ref="M82:M85"/>
    <mergeCell ref="M70:M73"/>
    <mergeCell ref="H74:H77"/>
    <mergeCell ref="I74:I77"/>
    <mergeCell ref="J74:J77"/>
    <mergeCell ref="K74:K77"/>
    <mergeCell ref="L74:L77"/>
    <mergeCell ref="M74:M77"/>
    <mergeCell ref="L62:L65"/>
    <mergeCell ref="M62:M65"/>
    <mergeCell ref="H66:H73"/>
    <mergeCell ref="I66:I73"/>
    <mergeCell ref="J66:J73"/>
    <mergeCell ref="K66:K69"/>
    <mergeCell ref="L66:L69"/>
    <mergeCell ref="M66:M69"/>
    <mergeCell ref="K70:K73"/>
    <mergeCell ref="L70:L73"/>
    <mergeCell ref="L50:L53"/>
    <mergeCell ref="M50:M53"/>
    <mergeCell ref="K54:K57"/>
    <mergeCell ref="L54:L57"/>
    <mergeCell ref="M54:M57"/>
    <mergeCell ref="K58:K61"/>
    <mergeCell ref="L58:L61"/>
    <mergeCell ref="M58:M61"/>
    <mergeCell ref="F50:F145"/>
    <mergeCell ref="G50:G145"/>
    <mergeCell ref="H50:H65"/>
    <mergeCell ref="I50:I65"/>
    <mergeCell ref="J50:J65"/>
    <mergeCell ref="K50:K53"/>
    <mergeCell ref="K62:K65"/>
    <mergeCell ref="H78:H85"/>
    <mergeCell ref="I78:I85"/>
    <mergeCell ref="J78:J85"/>
    <mergeCell ref="L42:L45"/>
    <mergeCell ref="M42:M45"/>
    <mergeCell ref="K46:K49"/>
    <mergeCell ref="L46:L49"/>
    <mergeCell ref="M46:M49"/>
    <mergeCell ref="A50:A145"/>
    <mergeCell ref="B50:B145"/>
    <mergeCell ref="C50:C145"/>
    <mergeCell ref="D50:D145"/>
    <mergeCell ref="E50:E145"/>
    <mergeCell ref="K38:K41"/>
    <mergeCell ref="L38:L41"/>
    <mergeCell ref="M38:M41"/>
    <mergeCell ref="E42:E49"/>
    <mergeCell ref="F42:F49"/>
    <mergeCell ref="G42:G49"/>
    <mergeCell ref="H42:H49"/>
    <mergeCell ref="I42:I49"/>
    <mergeCell ref="J42:J49"/>
    <mergeCell ref="K42:K45"/>
    <mergeCell ref="E38:E41"/>
    <mergeCell ref="F38:F41"/>
    <mergeCell ref="G38:G41"/>
    <mergeCell ref="H38:H41"/>
    <mergeCell ref="I38:I41"/>
    <mergeCell ref="J38:J41"/>
    <mergeCell ref="K30:K33"/>
    <mergeCell ref="L30:L33"/>
    <mergeCell ref="M30:M33"/>
    <mergeCell ref="H34:H37"/>
    <mergeCell ref="I34:I37"/>
    <mergeCell ref="J34:J37"/>
    <mergeCell ref="K34:K37"/>
    <mergeCell ref="L34:L37"/>
    <mergeCell ref="M34:M37"/>
    <mergeCell ref="M22:M25"/>
    <mergeCell ref="E26:E37"/>
    <mergeCell ref="F26:F37"/>
    <mergeCell ref="G26:G37"/>
    <mergeCell ref="H26:H33"/>
    <mergeCell ref="I26:I33"/>
    <mergeCell ref="J26:J33"/>
    <mergeCell ref="K26:K29"/>
    <mergeCell ref="L26:L29"/>
    <mergeCell ref="M26:M29"/>
    <mergeCell ref="K14:K17"/>
    <mergeCell ref="L14:L17"/>
    <mergeCell ref="M14:M17"/>
    <mergeCell ref="I18:I25"/>
    <mergeCell ref="J18:J25"/>
    <mergeCell ref="K18:K21"/>
    <mergeCell ref="L18:L21"/>
    <mergeCell ref="M18:M21"/>
    <mergeCell ref="K22:K25"/>
    <mergeCell ref="L22:L25"/>
    <mergeCell ref="M6:M9"/>
    <mergeCell ref="E10:E25"/>
    <mergeCell ref="F10:F25"/>
    <mergeCell ref="G10:G25"/>
    <mergeCell ref="H10:H25"/>
    <mergeCell ref="I10:I17"/>
    <mergeCell ref="J10:J17"/>
    <mergeCell ref="K10:K13"/>
    <mergeCell ref="L10:L13"/>
    <mergeCell ref="M10:M13"/>
    <mergeCell ref="G6:G9"/>
    <mergeCell ref="H6:H9"/>
    <mergeCell ref="I6:I9"/>
    <mergeCell ref="J6:J9"/>
    <mergeCell ref="K6:K9"/>
    <mergeCell ref="L6:L9"/>
    <mergeCell ref="A1:O1"/>
    <mergeCell ref="A2:O2"/>
    <mergeCell ref="N4:O4"/>
    <mergeCell ref="N5:O5"/>
    <mergeCell ref="A6:A49"/>
    <mergeCell ref="B6:B49"/>
    <mergeCell ref="C6:C49"/>
    <mergeCell ref="D6:D49"/>
    <mergeCell ref="E6:E9"/>
    <mergeCell ref="F6:F9"/>
  </mergeCells>
  <pageMargins left="0.7" right="0.7" top="0.75" bottom="0.75" header="0.3" footer="0.3"/>
  <pageSetup paperSize="5" scale="75" orientation="landscape" horizontalDpi="4294967293" verticalDpi="0" r:id="rId1"/>
  <rowBreaks count="4" manualBreakCount="4">
    <brk id="33" max="14" man="1"/>
    <brk id="65" max="14" man="1"/>
    <brk id="101" max="14" man="1"/>
    <brk id="1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RKT 2022</vt:lpstr>
      <vt:lpstr>RKT BARU 2025</vt:lpstr>
      <vt:lpstr>RKT BARU 2025 PERGESERAN II</vt:lpstr>
      <vt:lpstr>'RKT 2022'!Print_Area</vt:lpstr>
      <vt:lpstr>'RKT BARU 2025'!Print_Area</vt:lpstr>
      <vt:lpstr>'RKT BARU 2025 PERGESERAN II'!Print_Area</vt:lpstr>
      <vt:lpstr>'RKT BARU 2025'!Print_Titles</vt:lpstr>
      <vt:lpstr>'RKT BARU 2025 PERGESERAN II'!Print_Titles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Alimuddin</dc:creator>
  <cp:lastModifiedBy>asus</cp:lastModifiedBy>
  <cp:lastPrinted>2025-06-03T03:53:20Z</cp:lastPrinted>
  <dcterms:created xsi:type="dcterms:W3CDTF">2017-08-14T08:15:01Z</dcterms:created>
  <dcterms:modified xsi:type="dcterms:W3CDTF">2025-06-03T03:56:03Z</dcterms:modified>
</cp:coreProperties>
</file>